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heckCompatibility="1" autoCompressPictures="0" defaultThemeVersion="124226"/>
  <mc:AlternateContent xmlns:mc="http://schemas.openxmlformats.org/markup-compatibility/2006">
    <mc:Choice Requires="x15">
      <x15ac:absPath xmlns:x15ac="http://schemas.microsoft.com/office/spreadsheetml/2010/11/ac" url="X:\Projekti\Ales\NK Litija\PZI\PZI PDF\"/>
    </mc:Choice>
  </mc:AlternateContent>
  <xr:revisionPtr revIDLastSave="0" documentId="13_ncr:1_{8E46B86E-6E00-438D-BFD8-840AC621E0A0}" xr6:coauthVersionLast="47" xr6:coauthVersionMax="47" xr10:uidLastSave="{00000000-0000-0000-0000-000000000000}"/>
  <bookViews>
    <workbookView xWindow="-120" yWindow="-120" windowWidth="29040" windowHeight="15840" xr2:uid="{00000000-000D-0000-FFFF-FFFF00000000}"/>
  </bookViews>
  <sheets>
    <sheet name="List1" sheetId="1" r:id="rId1"/>
    <sheet name="List2" sheetId="2" r:id="rId2"/>
    <sheet name="List3" sheetId="3" r:id="rId3"/>
  </sheets>
  <definedNames>
    <definedName name="_xlnm.Print_Area" localSheetId="0">List1!$A$1:$F$190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52" i="1" l="1"/>
  <c r="F42" i="1"/>
  <c r="F88" i="1"/>
  <c r="F38" i="1"/>
  <c r="F26" i="1"/>
  <c r="F100" i="1"/>
  <c r="F78" i="1"/>
  <c r="F77" i="1"/>
  <c r="F76" i="1"/>
  <c r="F138" i="1"/>
  <c r="F125" i="1"/>
  <c r="F124" i="1"/>
  <c r="F123" i="1"/>
  <c r="F122" i="1"/>
  <c r="F121" i="1"/>
  <c r="F120" i="1"/>
  <c r="F116" i="1"/>
  <c r="F114" i="1"/>
  <c r="F108" i="1" l="1"/>
  <c r="F107" i="1"/>
  <c r="F106" i="1"/>
  <c r="F112" i="1"/>
  <c r="F110" i="1"/>
  <c r="F73" i="1"/>
  <c r="F72" i="1"/>
  <c r="F71" i="1"/>
  <c r="F68" i="1"/>
  <c r="F67" i="1"/>
  <c r="F66" i="1"/>
  <c r="F58" i="1"/>
  <c r="F24" i="1" l="1"/>
  <c r="F23" i="1"/>
  <c r="F90" i="1"/>
  <c r="F36" i="1"/>
  <c r="D131" i="1" l="1"/>
  <c r="D56" i="1"/>
  <c r="F56" i="1" s="1"/>
  <c r="F48" i="1" l="1"/>
  <c r="F54" i="1"/>
  <c r="F50" i="1"/>
  <c r="F35" i="1"/>
  <c r="F33" i="1"/>
  <c r="F34" i="1"/>
  <c r="D44" i="1" l="1"/>
  <c r="F44" i="1" s="1"/>
  <c r="D46" i="1"/>
  <c r="F46" i="1" s="1"/>
  <c r="F40" i="1" l="1"/>
  <c r="F162" i="1" s="1"/>
  <c r="F151" i="1" l="1"/>
  <c r="F149" i="1"/>
  <c r="F147" i="1"/>
  <c r="F145" i="1"/>
  <c r="F144" i="1" l="1"/>
  <c r="F154" i="1" l="1"/>
  <c r="F153" i="1" s="1"/>
  <c r="F178" i="1" l="1"/>
  <c r="F94" i="1" l="1"/>
  <c r="F102" i="1"/>
  <c r="F98" i="1"/>
  <c r="F96" i="1"/>
  <c r="F92" i="1" l="1"/>
  <c r="F134" i="1"/>
  <c r="F136" i="1"/>
  <c r="F131" i="1"/>
  <c r="F130" i="1" s="1"/>
  <c r="F170" i="1" s="1"/>
  <c r="F80" i="1"/>
  <c r="F28" i="1"/>
  <c r="F30" i="1"/>
  <c r="F82" i="1"/>
  <c r="F85" i="1"/>
  <c r="F142" i="1"/>
  <c r="F141" i="1" s="1"/>
  <c r="F128" i="1"/>
  <c r="F127" i="1" s="1"/>
  <c r="F133" i="1" l="1"/>
  <c r="F172" i="1" s="1"/>
  <c r="F61" i="1"/>
  <c r="F164" i="1" s="1"/>
  <c r="F20" i="1"/>
  <c r="F160" i="1" s="1"/>
  <c r="F168" i="1"/>
  <c r="F176" i="1"/>
  <c r="F174" i="1"/>
  <c r="F166" i="1"/>
  <c r="F183" i="1" l="1"/>
  <c r="F186" i="1" l="1"/>
  <c r="F188" i="1" s="1"/>
</calcChain>
</file>

<file path=xl/sharedStrings.xml><?xml version="1.0" encoding="utf-8"?>
<sst xmlns="http://schemas.openxmlformats.org/spreadsheetml/2006/main" count="260" uniqueCount="172">
  <si>
    <t>kom</t>
  </si>
  <si>
    <t>m2</t>
  </si>
  <si>
    <t>1.1.</t>
  </si>
  <si>
    <t>kpl</t>
  </si>
  <si>
    <t>S T R O Š K O V N A   O C E N A:</t>
  </si>
  <si>
    <t>UMETNA TRAVA</t>
  </si>
  <si>
    <t>PRIPRAVLJALNA DELA</t>
  </si>
  <si>
    <t>2.1.</t>
  </si>
  <si>
    <t>1.2.</t>
  </si>
  <si>
    <t>1.3.</t>
  </si>
  <si>
    <t xml:space="preserve">ZEMELJSKA DELA </t>
  </si>
  <si>
    <t>m3</t>
  </si>
  <si>
    <t>DRENAŽNI SISTEM</t>
  </si>
  <si>
    <t>m1</t>
  </si>
  <si>
    <t>ROBNIKI</t>
  </si>
  <si>
    <t>NEVEZANA NOSILNA PLAST</t>
  </si>
  <si>
    <t>ŠPORTNA OPREMA</t>
  </si>
  <si>
    <t>2.2.</t>
  </si>
  <si>
    <t>2.3.</t>
  </si>
  <si>
    <t>2.4.</t>
  </si>
  <si>
    <t>2.5.</t>
  </si>
  <si>
    <t xml:space="preserve">TEMELJI </t>
  </si>
  <si>
    <t>6.1.</t>
  </si>
  <si>
    <t>7.1.</t>
  </si>
  <si>
    <t>8.1.</t>
  </si>
  <si>
    <t>9.1.</t>
  </si>
  <si>
    <t>v EUR</t>
  </si>
  <si>
    <t>1.4.</t>
  </si>
  <si>
    <t>SKUPAJ  BRUTO (z DDV) :</t>
  </si>
  <si>
    <t xml:space="preserve">DDV 22% </t>
  </si>
  <si>
    <t>Dobava in polaganje tipskih vrtnih betonskih robnikov igrišča, 1 cm nižje od nivoja izbrane umetne trave, dimenzije robnikov 5/20/100 cm, komplet z izkopom, temeljem iz cementnega betona C16/20 dimenzije 20/20 cm, fino cementno malto za stikovanje ter vsemi pomožnimi deli, prenosi in prevozi.</t>
  </si>
  <si>
    <t>OGRAJE</t>
  </si>
  <si>
    <t>2.6.</t>
  </si>
  <si>
    <t>6.0.</t>
  </si>
  <si>
    <t>7.0.</t>
  </si>
  <si>
    <t>8.0.</t>
  </si>
  <si>
    <t>9.0.</t>
  </si>
  <si>
    <t>2.0.</t>
  </si>
  <si>
    <t>1.0.</t>
  </si>
  <si>
    <t>NOGOMETNO IGRIŠČE Z UMETNO TRAVO</t>
  </si>
  <si>
    <t xml:space="preserve">Dobava in montaža kotnih zastavic nataknjenih na nosilni drog z zaobljenim vrhom višine 1,5 m nad igralno površino, komplet z vsem pritrdilnim in veznim materialom, ter vsemi pomožnimi deli prevozi in prenosi. </t>
  </si>
  <si>
    <t xml:space="preserve">Dobava in montaža klopi za delegate dolžine 1,0 m za 2 sedišč (1m odgovarja za 2 sedežna mesta), sestavljenih iz jeklene konstrukcije, fiksirane, antikorozijsko zaščitena, transparentna polikarbonatne plošče 3 mm, zaprto od strani, klopi bodo pritrjena na predhodno izvedeno AB temelje klopi, komplet z vsem pritrdilnim in veznim materialom, ter vsemi pomožnimi deli prevozi in prenosi.  </t>
  </si>
  <si>
    <t xml:space="preserve">Dobava in montaža klopi za rezervne igralce dolžine 7,5 m za 14 sedišč (1m odgovarja za 2 sedežna mesta), sestavljenih iz jeklene konstrukcije, fiksirane, antikorozijsko zaščitena, transparentna polikarbonatne plošče 3 mm, zaprto od strani, klopi bodo pritrjena na predhodno izvedeno AB temelje klopi, komplet z vsem pritrdilnim in veznim materialom, ter vsemi pomožnimi deli prevozi in prenosi.  </t>
  </si>
  <si>
    <t>Dobava in vgrajevanje peščenega nasutja iz drobljenca oz. mletega peska (granulacije 0-4 mm) v  debelini 4 cm (že komprimirano), z vsebnostjo max. 10 in 20 % finih delcev, ki so manjši od 0,062 mm, valjanje v obeh smereh do zbitosti 60 MPa (Ev2), plast ustrezno nivelirati in urediti v predpisanem štrikapnem padcu 0,5%, valjanja ter planiranje s finejšim laserskim grederjem z natančnostjo +/-3 mm, komplet z obračunom v komprimiranem stanju, ter z vsemi pomožnimi deli, prenosi in prevozi.</t>
  </si>
  <si>
    <t>Dobava in montaža vtičnih nogometnih golov dim. 
7,32 x 2,44 m, komplet z mrežami za predvidene gole (vrvica 4 mm, okenca 10/10 cm), s spodnjim nosilcem mreže za lažje vzdrževanje igrišča, goli z ovalnimi stebri dim. 105x120 mm iz aluminija debeline 2 mm z 4 mm ojačitvenim trakom v notranjosti gola, goli bodo postavljeni v kovinske puše, ki se vgradijo v betonske točkovne temelje iz cementnega betona C16/20 Dmax 32 S4 (SIST EN 206:2013, SIST EN 1026:2016), komplet z vsem pritrdilnim in veznim materialom, ter vsemi pomožnimi deli prevozi in prenosi.</t>
  </si>
  <si>
    <t>1270 Litija</t>
  </si>
  <si>
    <t>NOGOMETNI PARK NK LITIJA</t>
  </si>
  <si>
    <t>elektro vodi (NN vod)</t>
  </si>
  <si>
    <t>mešana kanalizacija</t>
  </si>
  <si>
    <t>telekom vod</t>
  </si>
  <si>
    <t>kos</t>
  </si>
  <si>
    <t>a.</t>
  </si>
  <si>
    <t>c.</t>
  </si>
  <si>
    <t>1.5.</t>
  </si>
  <si>
    <t>RUŠITVENA DELA</t>
  </si>
  <si>
    <t>Demontaža in odstranitev obstoječih luči in kandelabrov višine 15 m, vključno z odstranitvijo temeljev kandelabra. Odvoz na deponijo investitorja, za možno ponovno uporabo.</t>
  </si>
  <si>
    <t>Demontaža in odstranitev lovilnih mrež, višine 4 m, vključno s stebri in točkovnimi temelji. Odvoz na deponijo investitorja, za možno ponovno uporabo. (malo igrišče z umetno travo)</t>
  </si>
  <si>
    <t>Rušenje obstoječih robnikov 100/20/05 cm in temeljev robnikov, vključno z nalaganjem na kamion in odvozom na trajno deponijo. Cena vključuje predložitev evidenčnih listov o ravnanju z odpadki. (okoli malega igrišča z umetno travo)</t>
  </si>
  <si>
    <t>Demontaža in odstranitev lovilnih mrež, višine 5 do 6 m, vključno s stebri in točkovnimi temelji. Odvoz na deponijo investitorja, za možno ponovno uporabo. (ograja za goli in eni dolžini glavnega igrišča)</t>
  </si>
  <si>
    <t>Demontaža in odstranitev obstoječih nogometnih golov. Odvoz na deponijo investitorja, za možno ponovno uporabo.</t>
  </si>
  <si>
    <t>ZEMELJSKA DELA</t>
  </si>
  <si>
    <t xml:space="preserve">NOGOMETNO IGRIŠČE </t>
  </si>
  <si>
    <t>b</t>
  </si>
  <si>
    <t>2.7.</t>
  </si>
  <si>
    <t>2.8.</t>
  </si>
  <si>
    <t>7.2.</t>
  </si>
  <si>
    <t>10.0.</t>
  </si>
  <si>
    <t>10.1.</t>
  </si>
  <si>
    <t>Dobava in montaža pletenih lovilnih mrež za goli igrišča višine 8,00 m po  širini igrišča + 10 m proti sredini na vsaki strani, izdelanih iz PE UV obstojne vrvice deb. 4 mm, okenca 130/130 mm, pritrjenih z jeklenicami, napenjalci in karabini na kovinske vročecinkane in prašno barvane nosilne stebre dim. 80/80 mm višine 6 m  iz jekla kvalitete S235 HJ0 (SIST EN 10210-1:2006) vgrajenih v betonske točkovne temelje fi 100 cm in globine 100 cm iz cementnega betona C16/20 Dmax 32 S4 (SIST EN 206:2013, SIST EN 1026:2016), na vrhu nosilnih stebrov se izvede še kovinsko povezava iz kovinskega profila 40/40 mm, komplet z vsem pritrdilnim in veznim materialom, ter vsemi pomožnimi deli prevozi in prenosi.</t>
  </si>
  <si>
    <t>Demontaža obstoječe umetne trave vključno s polnilom granulata in kremenčovega peska. Umetno travo je potrebno razrezati na trakove širine  2 m in do dolžine 10m. Trakove umeten trave se zvije v role in pripravi za odstranitev. Vključno z odvozom na trajno deponijo in plačilom deponijske takse</t>
  </si>
  <si>
    <t>OBČINA LITIJA</t>
  </si>
  <si>
    <t>Jerebova ulica 14</t>
  </si>
  <si>
    <t>Temelj za lovilno ograjo V = 8 m. Dobava in postavitev betonskih cevi DN 600 x 1000 mm, ki služijo kot temelj ograje V 5 m, skupaj z betoniranjem okoli cevi in notranjost cevi.</t>
  </si>
  <si>
    <t>3.0.</t>
  </si>
  <si>
    <t>3.1.</t>
  </si>
  <si>
    <t>3.2.</t>
  </si>
  <si>
    <t>3.3.</t>
  </si>
  <si>
    <t>3.4.</t>
  </si>
  <si>
    <t>3.5.</t>
  </si>
  <si>
    <t>3.6.</t>
  </si>
  <si>
    <t>4.0.</t>
  </si>
  <si>
    <t>4.2.</t>
  </si>
  <si>
    <t>4.3.</t>
  </si>
  <si>
    <t>4.4.</t>
  </si>
  <si>
    <t>4.5.</t>
  </si>
  <si>
    <t>4.6.</t>
  </si>
  <si>
    <t>5.0.</t>
  </si>
  <si>
    <t>5.1.</t>
  </si>
  <si>
    <t>9.2.</t>
  </si>
  <si>
    <t>9.3.</t>
  </si>
  <si>
    <t>9.4.</t>
  </si>
  <si>
    <t>S K U P A J  (1. - 10.) (brez ddv):</t>
  </si>
  <si>
    <t>PREDMET: Popis del s količinami in projektantsko oceno investicije</t>
  </si>
  <si>
    <t>Vzpostavitev gradbišča, ki zajema opozorilno tablo, zavarovanje prehodov in označitev gradbišča ter dostava gradbenega kontejnerja za operativne sestanke in hranjenje gradbene dokumentacije gradbišča ter vzpostavitev sanitarij za delavce ter odstranitev po končanih delih</t>
  </si>
  <si>
    <t>d.</t>
  </si>
  <si>
    <t>zalivalni sistem  na igrišču</t>
  </si>
  <si>
    <t>Rušenje obstoječih dreves in drevesnih panjev vključno z nalaganjem na kamion in odvozom na trajno deponijo. Debelina debla do 20 cm.</t>
  </si>
  <si>
    <t>plačilo stroškov deponije- izvajalec uredi evidenčne liste</t>
  </si>
  <si>
    <t>Strojni izkop zemlje III. do debeline 20 cm na območju igrišča, komplet z nakladanjem na kamion z vsemi pomožnimi deli</t>
  </si>
  <si>
    <t>OPOMBA: Vsa izkopana dela in transporti izkopanih materialov se obračunajo po prostornini izkopane zemljine v raščenem stanju! Vsa nasipna dela se obračunajo po prostornini materialov v vgrajenem stanju! Pri izvedbi zemeljskih del je obvezna prisotnost geomehanika, le ta mora koto temeljenja pisno potrditi v gradbenem dnevniku!</t>
  </si>
  <si>
    <t>3.7.</t>
  </si>
  <si>
    <t>Izvedba geomehanskega nadzora med izvajanjem  zemeljskih del z izdelavo končenga poročila</t>
  </si>
  <si>
    <t>Zakoličba osi igrišča</t>
  </si>
  <si>
    <t>Izdelava, postavitev in zavarovanje prečnih profilov ter demontaža po končanih delih</t>
  </si>
  <si>
    <t>Detajlna zakoličba trase obstoječih el., telekomunikacijskih in komunalnih vodov s strani upravljalcev  in potrebni ukrepi za zavarovanje vodov pod nadzorom upravljalca voda.</t>
  </si>
  <si>
    <t>Strokovni nadzor prizadetih soglasodajalcev  zaradi posega v varovalni pas komunalnega voda in nadzor upravljalcev tangiranih komunalnih vodov v času  gradnje</t>
  </si>
  <si>
    <t>1.6.</t>
  </si>
  <si>
    <t>Zakoličba objekta z višinsko navezavo, prikaz parcelnih mej in  objekta s strani pooblaščenega geodeta z izdelavo zapisnika o zakoličbi</t>
  </si>
  <si>
    <t>b.</t>
  </si>
  <si>
    <t>vzpostavitev pred pričetkom del</t>
  </si>
  <si>
    <t xml:space="preserve"> odstranitev po končanih delih</t>
  </si>
  <si>
    <t>2.9.</t>
  </si>
  <si>
    <t>Previdna odstranitev obstoječega dela zalivalnega sistema iz razvodnih cevi in  razpršilcev- previden odkop, čiščenje ter spravilo na deponijo investitorja za kasnejšo ponovno uporabo</t>
  </si>
  <si>
    <t>m'</t>
  </si>
  <si>
    <t>3.1.1.</t>
  </si>
  <si>
    <t>3.1.2.</t>
  </si>
  <si>
    <t>izkop in nakladanje na kamion</t>
  </si>
  <si>
    <t>odvoz  izkopanega materiala na deponijo izvajalca z razkladanjem</t>
  </si>
  <si>
    <t>3.1.3.</t>
  </si>
  <si>
    <t>3.2.2.</t>
  </si>
  <si>
    <t>3.2.3.</t>
  </si>
  <si>
    <t>3.2.1.</t>
  </si>
  <si>
    <t>Dobava in polaganje drenažnih PE  perforiranih cevi na 5 cm debeli sloj frakcije iz materiala za zasip drenažnih jarkov (zajeto v zasipu drenažnih jarkov) pod padcem 0,2%, komplet z vsemi pomožnimi deli, prenosi in prevozi.
- drenažne kanalizacijske cevi kot npr STIDREN DN 110 ;</t>
  </si>
  <si>
    <t>Izvedba PVC povezava preko jaška fi 300 s vsemi potrebnimi deli</t>
  </si>
  <si>
    <t>Dobava ter izdelava  ponikovalnice iz betonskih perforiranih cevi DN 1000 mm globine do 250 cm.</t>
  </si>
  <si>
    <t>strojno ročni izkop gradbene jame za izvedbo ponikovalnice v terenu III ktg, nakladanje izkopanega materiala na kamion in odvoz na stalno deponijo izvajalca del; v ceni zajeti deponijske stroške in evidenčne liste</t>
  </si>
  <si>
    <t>dobava in montaža betonske perforirane cevi DN 1000 mm na pripravljeno podlago- ponikovalnica</t>
  </si>
  <si>
    <t>dobava in montaža betonskega pokrova fi 100/60 cm</t>
  </si>
  <si>
    <t>dobava in montaža betonske cevi fi 60 cm skupaj z betonskim pokrovom</t>
  </si>
  <si>
    <t xml:space="preserve">dobava in vgradnja drenažnega zasipa   iz pranega agregata 16/32 mm </t>
  </si>
  <si>
    <t>Izvedba kontrolnega jaška iz betonske cevi fi 1000 mm</t>
  </si>
  <si>
    <t>4.6.1.</t>
  </si>
  <si>
    <t>4.6.1.1.</t>
  </si>
  <si>
    <t>4.6.1.2.</t>
  </si>
  <si>
    <t>4.6.1.3.</t>
  </si>
  <si>
    <t>4.6.2.</t>
  </si>
  <si>
    <t>4.6.3.</t>
  </si>
  <si>
    <t>4.6.4.</t>
  </si>
  <si>
    <t>4.6.5.</t>
  </si>
  <si>
    <t>dobava in montaža betonske cevi DN 1000 mm na pripravljeno podlago  z izvedbo odprtin za priklop cevi in delnim obbetoniranjem</t>
  </si>
  <si>
    <t>dobava in montaža betonskega pokrova fi 100 cm</t>
  </si>
  <si>
    <t>7.3.</t>
  </si>
  <si>
    <t>Izdelava finega planuma nasutja v projektirani naklon v predpisanem  štirikapnem padcu 0,5%, valjanje ter planiranje s laserskim grederjem  z natančnostjo +/- 3 mm- v ceni zajeti 20% ročnega planiranja in izravnavo s kovinsko letvijo ( na lomih naklonov )</t>
  </si>
  <si>
    <t>Strojni izkop humusa I-II ktg. do debeline 15 cm na območju igrišča, skupaj z nakladanjem na kamion z vsemi pomožnimi deli</t>
  </si>
  <si>
    <t xml:space="preserve">Strojno-ročni izkop zemlje III. kategorije na območju drenažnih jarkov pod padcem dna 0,2%, širine 30 cm in globine do 50 cm od zgornjega nivoja planuma, komplet z nakladanjem na kamion, odvozom materiala na stalno deponijo izvajalca del in razkladanjem ter z vsemi pomožnimi deli, prenosi in prevozi. </t>
  </si>
  <si>
    <t>3.3.1.</t>
  </si>
  <si>
    <t>3.3.2.</t>
  </si>
  <si>
    <t>3.3.3.</t>
  </si>
  <si>
    <t>3.8.</t>
  </si>
  <si>
    <t>4.1.</t>
  </si>
  <si>
    <t>Planiranje dna izkopa drenažnih jarkov v projektirani naklon z minimalnim izkopom ali dosipom  ter komprimiranjem</t>
  </si>
  <si>
    <t>4.7.</t>
  </si>
  <si>
    <t>4.7.1.</t>
  </si>
  <si>
    <t>4.7.1.1.</t>
  </si>
  <si>
    <t>4.7.1.2.</t>
  </si>
  <si>
    <t>4.7.1.3.</t>
  </si>
  <si>
    <t>4.7.2.</t>
  </si>
  <si>
    <t>4.7.3.</t>
  </si>
  <si>
    <t>4.7.4.</t>
  </si>
  <si>
    <t>Dobava in vgrajevanje tamponskega nasutja iz drobljenca (granulacije 0-32 mm) v  debelini 20 cm (že komprimirano), z vsebnostjo max. 10 in 20 % finih delcev, ki so manjši od 0,062 mm, valjanje v obeh smereh do zbitosti 60 MPa (Ev2), plast ustrezno nivelirati in urediti v predpisanem štrikapnem padcu 0,5%, valjanja ter planiranje s finejšim laserskim grederjem z natančnostjo +/-3 mm, komplet z obračunom v komprimiranem stanju, ter z vsemi pomožnimi deli, prenosi in prevozi.</t>
  </si>
  <si>
    <t>Dobava in montaža umetne trave višine 50 mm na pripravjeno podlago. 1) Dokazilo, da ponujeni sistem umetne trave izpolnjuje kriterije FIFA QUALETY PRO. (2) Umetna trava s polnilom iz kremenovega peska in gumi granulata oz. samo gumi granulata (po priporočilih proizvajalca. (3) Tuftana kombinacija dveh različnih vlaken iz 100 % PE diamantne oblike. Debelina vlaken kombinacija 410 mikronov in 365 mikronov. Primarno hrbtišče iz dvojnega 100 % polipropilena, teže 252 g/m2. Gostota tkanja kombinacija dveh vlaken minimalno 28.000/12 dtex. Izvlečna slia vlaken večje ali enako 80 N. (4) Dobava in vgradnja umetne trave za nogomet na nevezano nosilno plast, vključno linije za nogomet; komplet.</t>
  </si>
  <si>
    <t>PRIPRAVLJALNA DEL</t>
  </si>
  <si>
    <t>Ureditev planuma temeljnih tal vezljive zemljine III ktg.- urejanje temeljnih tal s predvidenim padcem 0,5% po sistemu  štirikapnice z ustreznim materialom, utrjenost planuma min Evd  ˃15 MN/m2, planum pripraviti na projektirano koto</t>
  </si>
  <si>
    <t xml:space="preserve">Dobava in polaganje geotekstila  na izravnani planum in drenažne jarke, v ceno je zajeti rezervo za prekrivanje, komplet z vsemi pomožnimi deli in prenosi. </t>
  </si>
  <si>
    <t>obsip cevi z izkopanim materialom in komprimiranjem v slojih</t>
  </si>
  <si>
    <t xml:space="preserve">Mulčanje ali strojno površinsko čiščenje / odstranjevanje grmovja, vejevja </t>
  </si>
  <si>
    <t>Dobava in vgrajevanje drenažnega nasutja iz pranega proda  (frakcija 4-8 mm)  v drenažne jarke z vsemi pomožnimi deli, prenosi in prevozi.</t>
  </si>
  <si>
    <t xml:space="preserve">Dobava in polaganje geotekstila  na izveden drenažni nasip, v ceni zajeti rezervo za prekrivanje, komplet z vsemi pomožnimi deli in prenosi. </t>
  </si>
  <si>
    <t>Dobava in vgrajevanje drenažnega nasutja po kompletni površini v debelini cca 10 cm iz pranega drobljenca  (frakcija 4-8 mm)  ter z vsemi pomožnimi deli, prenosi in prevozi; nasip kompletne površine</t>
  </si>
  <si>
    <t xml:space="preserve">-  geotekstil  z minimalno natezno trdnostjo 14/14 kN/m in prebodno trdnostjo 2350N in hidravličnimi lastnostmi; karakteristična odprtina por 100µm in vodoprepustnost skozi ravnino 85 l/m2s kot npr Polyfelt TS50 ali tehnično enakovredno </t>
  </si>
  <si>
    <t xml:space="preserve">-  geotekstil  z minimalno natezno trdnostjo 10/10 kN/m in prebodno trdnostjo 1800N in hidravličnimi lastnostmi; karakteristična odprtina por 100 µm in vodoprepustnost skozi ravnino 105 l/m2s kot npr Polyfelt TS30 ali tehnično enakovredno </t>
  </si>
  <si>
    <t>Nabava, dobava in vgradnja PVC UKC kanalizacijske cevi ø 160 mm, nazivne togosti SN 8, komplet s potrebnimi spojkami in tesnili. V ceni je vključen prenos kanalizacijske cevi iz deponije do mesta vgraditve ter izdelava peščene posteljice iz kamnitega agregata 4-8 mm v debelini 10 cm, izvedena v minimalnem naklonu ter obsip cevi po montaži s peskom 8-16 mm minimalno 15 cm nad temenom cevi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</si>
</sst>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charset val="238"/>
      <scheme val="minor"/>
    </font>
    <font>
      <sz val="11"/>
      <color theme="1"/>
      <name val="Calibri"/>
      <family val="2"/>
      <scheme val="minor"/>
    </font>
    <font>
      <sz val="10"/>
      <name val="Arial"/>
      <family val="2"/>
      <charset val="238"/>
    </font>
    <font>
      <sz val="8"/>
      <name val="Calibri"/>
      <family val="2"/>
      <charset val="238"/>
      <scheme val="minor"/>
    </font>
    <font>
      <u/>
      <sz val="11"/>
      <color theme="10"/>
      <name val="Calibri"/>
      <family val="2"/>
      <charset val="238"/>
      <scheme val="minor"/>
    </font>
    <font>
      <u/>
      <sz val="11"/>
      <color theme="11"/>
      <name val="Calibri"/>
      <family val="2"/>
      <charset val="238"/>
      <scheme val="minor"/>
    </font>
    <font>
      <b/>
      <sz val="11"/>
      <name val="ISOCPEUR"/>
      <family val="2"/>
      <charset val="238"/>
    </font>
    <font>
      <b/>
      <sz val="11"/>
      <color theme="1"/>
      <name val="ISOCPEUR"/>
      <family val="2"/>
      <charset val="238"/>
    </font>
    <font>
      <sz val="11"/>
      <color theme="1"/>
      <name val="ISOCPEUR"/>
      <family val="2"/>
      <charset val="238"/>
    </font>
    <font>
      <u/>
      <sz val="11"/>
      <color theme="1"/>
      <name val="ISOCPEUR"/>
      <family val="2"/>
      <charset val="238"/>
    </font>
    <font>
      <sz val="11"/>
      <color rgb="FF000000"/>
      <name val="ISOCPEUR"/>
      <family val="2"/>
      <charset val="238"/>
    </font>
    <font>
      <sz val="11"/>
      <name val="ISOCPEUR"/>
      <family val="2"/>
      <charset val="238"/>
    </font>
    <font>
      <sz val="11"/>
      <color indexed="8"/>
      <name val="ISOCPEUR"/>
      <family val="2"/>
      <charset val="238"/>
    </font>
    <font>
      <sz val="11"/>
      <color rgb="FFFF0000"/>
      <name val="ISOCPEUR"/>
      <family val="2"/>
      <charset val="238"/>
    </font>
    <font>
      <b/>
      <sz val="11"/>
      <color rgb="FFFF0000"/>
      <name val="ISOCPEUR"/>
      <family val="2"/>
      <charset val="238"/>
    </font>
  </fonts>
  <fills count="3">
    <fill>
      <patternFill patternType="none"/>
    </fill>
    <fill>
      <patternFill patternType="gray125"/>
    </fill>
    <fill>
      <patternFill patternType="solid">
        <fgColor rgb="FF94B102"/>
        <bgColor indexed="64"/>
      </patternFill>
    </fill>
  </fills>
  <borders count="4">
    <border>
      <left/>
      <right/>
      <top/>
      <bottom/>
      <diagonal/>
    </border>
    <border>
      <left/>
      <right/>
      <top/>
      <bottom style="double">
        <color auto="1"/>
      </bottom>
      <diagonal/>
    </border>
    <border>
      <left/>
      <right/>
      <top/>
      <bottom style="medium">
        <color rgb="FF94B102"/>
      </bottom>
      <diagonal/>
    </border>
    <border>
      <left/>
      <right/>
      <top/>
      <bottom style="double">
        <color rgb="FF94B102"/>
      </bottom>
      <diagonal/>
    </border>
  </borders>
  <cellStyleXfs count="29">
    <xf numFmtId="0" fontId="0" fillId="0" borderId="0"/>
    <xf numFmtId="0" fontId="1" fillId="0" borderId="0"/>
    <xf numFmtId="0" fontId="2" fillId="0" borderId="0"/>
    <xf numFmtId="0" fontId="2" fillId="0" borderId="0"/>
    <xf numFmtId="0" fontId="2" fillId="0" borderId="0"/>
    <xf numFmtId="0" fontId="2" fillId="0" borderId="0" applyNumberFormat="0" applyFill="0" applyBorder="0" applyAlignment="0" applyProtection="0"/>
    <xf numFmtId="9" fontId="2"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89">
    <xf numFmtId="0" fontId="0" fillId="0" borderId="0" xfId="0"/>
    <xf numFmtId="2" fontId="6" fillId="0" borderId="0" xfId="0" applyNumberFormat="1" applyFont="1" applyAlignment="1">
      <alignment horizontal="center" vertical="top"/>
    </xf>
    <xf numFmtId="4" fontId="7" fillId="0" borderId="0" xfId="0" applyNumberFormat="1" applyFont="1" applyAlignment="1">
      <alignment vertical="center"/>
    </xf>
    <xf numFmtId="4" fontId="8" fillId="0" borderId="0" xfId="0" applyNumberFormat="1" applyFont="1" applyAlignment="1">
      <alignment vertical="center"/>
    </xf>
    <xf numFmtId="164" fontId="9" fillId="0" borderId="0" xfId="0" applyNumberFormat="1" applyFont="1" applyAlignment="1">
      <alignment vertical="center"/>
    </xf>
    <xf numFmtId="0" fontId="8" fillId="0" borderId="0" xfId="0" applyFont="1" applyAlignment="1">
      <alignment vertical="center"/>
    </xf>
    <xf numFmtId="0" fontId="6" fillId="0" borderId="0" xfId="0" applyFont="1" applyAlignment="1">
      <alignment vertical="center"/>
    </xf>
    <xf numFmtId="4" fontId="9" fillId="0" borderId="0" xfId="0" applyNumberFormat="1" applyFont="1" applyAlignment="1">
      <alignment vertical="center"/>
    </xf>
    <xf numFmtId="4" fontId="7" fillId="0" borderId="0" xfId="0" applyNumberFormat="1" applyFont="1" applyAlignment="1">
      <alignment horizontal="center" vertical="center"/>
    </xf>
    <xf numFmtId="0" fontId="7" fillId="0" borderId="0" xfId="0" applyFont="1" applyAlignment="1">
      <alignment horizontal="center" vertical="top"/>
    </xf>
    <xf numFmtId="4" fontId="8" fillId="0" borderId="0" xfId="0" applyNumberFormat="1" applyFont="1" applyAlignment="1">
      <alignment horizontal="right" vertical="center"/>
    </xf>
    <xf numFmtId="4" fontId="8" fillId="0" borderId="0" xfId="0" quotePrefix="1" applyNumberFormat="1" applyFont="1" applyAlignment="1">
      <alignment vertical="center"/>
    </xf>
    <xf numFmtId="164" fontId="8" fillId="0" borderId="0" xfId="0" applyNumberFormat="1" applyFont="1" applyAlignment="1">
      <alignment vertical="center"/>
    </xf>
    <xf numFmtId="1" fontId="6" fillId="0" borderId="0" xfId="0" applyNumberFormat="1" applyFont="1" applyAlignment="1">
      <alignment horizontal="center" vertical="top"/>
    </xf>
    <xf numFmtId="0" fontId="6" fillId="0" borderId="0" xfId="0" applyFont="1" applyAlignment="1">
      <alignment horizontal="left" vertical="center" wrapText="1"/>
    </xf>
    <xf numFmtId="4" fontId="7" fillId="0" borderId="0" xfId="0" applyNumberFormat="1" applyFont="1" applyAlignment="1">
      <alignment horizontal="right" vertical="center"/>
    </xf>
    <xf numFmtId="4" fontId="7" fillId="2" borderId="3" xfId="0" applyNumberFormat="1" applyFont="1" applyFill="1" applyBorder="1" applyAlignment="1">
      <alignment vertical="center"/>
    </xf>
    <xf numFmtId="164" fontId="7" fillId="2" borderId="3" xfId="0" applyNumberFormat="1" applyFont="1" applyFill="1" applyBorder="1" applyAlignment="1">
      <alignment vertical="center"/>
    </xf>
    <xf numFmtId="164" fontId="7" fillId="0" borderId="0" xfId="0" applyNumberFormat="1" applyFont="1" applyAlignment="1">
      <alignment vertical="center"/>
    </xf>
    <xf numFmtId="16" fontId="7" fillId="0" borderId="0" xfId="0" applyNumberFormat="1" applyFont="1" applyAlignment="1">
      <alignment horizontal="right" vertical="top"/>
    </xf>
    <xf numFmtId="4" fontId="8" fillId="0" borderId="0" xfId="0" applyNumberFormat="1" applyFont="1" applyAlignment="1">
      <alignment vertical="center" wrapText="1"/>
    </xf>
    <xf numFmtId="4" fontId="8" fillId="0" borderId="0" xfId="0" applyNumberFormat="1" applyFont="1" applyAlignment="1">
      <alignment horizontal="center" vertical="center"/>
    </xf>
    <xf numFmtId="0" fontId="10" fillId="0" borderId="0" xfId="0" applyFont="1"/>
    <xf numFmtId="0" fontId="7" fillId="0" borderId="0" xfId="0" applyFont="1" applyAlignment="1">
      <alignment horizontal="right" vertical="top"/>
    </xf>
    <xf numFmtId="0" fontId="8" fillId="0" borderId="0" xfId="0" applyFont="1" applyAlignment="1">
      <alignment vertical="center" wrapText="1"/>
    </xf>
    <xf numFmtId="0" fontId="8" fillId="0" borderId="0" xfId="0" applyFont="1" applyAlignment="1">
      <alignment horizontal="right" vertical="center" wrapText="1"/>
    </xf>
    <xf numFmtId="4" fontId="8" fillId="0" borderId="0" xfId="0" applyNumberFormat="1" applyFont="1" applyAlignment="1">
      <alignment horizontal="right" vertical="center" wrapText="1"/>
    </xf>
    <xf numFmtId="164" fontId="8" fillId="0" borderId="0" xfId="0" applyNumberFormat="1" applyFont="1" applyAlignment="1">
      <alignment vertical="center" wrapText="1"/>
    </xf>
    <xf numFmtId="49" fontId="11" fillId="0" borderId="0" xfId="0" applyNumberFormat="1" applyFont="1" applyAlignment="1">
      <alignment horizontal="justify" vertical="center" wrapText="1"/>
    </xf>
    <xf numFmtId="4" fontId="7" fillId="0" borderId="0" xfId="0" applyNumberFormat="1" applyFont="1" applyAlignment="1">
      <alignment horizontal="center" vertical="center"/>
    </xf>
    <xf numFmtId="49" fontId="11" fillId="0" borderId="0" xfId="0" applyNumberFormat="1" applyFont="1" applyAlignment="1">
      <alignment horizontal="left" vertical="center" wrapText="1"/>
    </xf>
    <xf numFmtId="49" fontId="6" fillId="2" borderId="0" xfId="0" applyNumberFormat="1" applyFont="1" applyFill="1" applyAlignment="1">
      <alignment horizontal="justify" vertical="center" wrapText="1"/>
    </xf>
    <xf numFmtId="4" fontId="8" fillId="2" borderId="0" xfId="0" applyNumberFormat="1" applyFont="1" applyFill="1" applyAlignment="1">
      <alignment vertical="center"/>
    </xf>
    <xf numFmtId="164" fontId="8" fillId="2" borderId="0" xfId="0" applyNumberFormat="1" applyFont="1" applyFill="1" applyAlignment="1">
      <alignment vertical="center"/>
    </xf>
    <xf numFmtId="4" fontId="7" fillId="2" borderId="0" xfId="0" applyNumberFormat="1" applyFont="1" applyFill="1" applyAlignment="1">
      <alignment vertical="center"/>
    </xf>
    <xf numFmtId="49" fontId="6" fillId="0" borderId="0" xfId="0" applyNumberFormat="1" applyFont="1" applyAlignment="1">
      <alignment horizontal="justify" vertical="center" wrapText="1"/>
    </xf>
    <xf numFmtId="0" fontId="11" fillId="0" borderId="0" xfId="0" applyFont="1" applyAlignment="1">
      <alignment horizontal="left" vertical="center" wrapText="1"/>
    </xf>
    <xf numFmtId="0" fontId="8" fillId="0" borderId="0" xfId="0" applyFont="1" applyAlignment="1">
      <alignment vertical="top" wrapText="1"/>
    </xf>
    <xf numFmtId="0" fontId="8" fillId="0" borderId="0" xfId="0" applyFont="1" applyAlignment="1">
      <alignment wrapText="1"/>
    </xf>
    <xf numFmtId="0" fontId="6" fillId="0" borderId="0" xfId="0" applyFont="1" applyAlignment="1">
      <alignment horizontal="center" vertical="top"/>
    </xf>
    <xf numFmtId="0" fontId="11" fillId="0" borderId="0" xfId="0" applyFont="1" applyAlignment="1">
      <alignment horizontal="left" vertical="top" wrapText="1"/>
    </xf>
    <xf numFmtId="0" fontId="11" fillId="0" borderId="0" xfId="0" applyFont="1" applyAlignment="1">
      <alignment horizontal="right" vertical="center" wrapText="1"/>
    </xf>
    <xf numFmtId="4" fontId="11" fillId="0" borderId="0" xfId="0" applyNumberFormat="1" applyFont="1" applyAlignment="1">
      <alignment horizontal="right" vertical="center" wrapText="1"/>
    </xf>
    <xf numFmtId="164" fontId="11" fillId="0" borderId="0" xfId="0" applyNumberFormat="1" applyFont="1" applyAlignment="1">
      <alignment vertical="center" wrapText="1"/>
    </xf>
    <xf numFmtId="4" fontId="11" fillId="0" borderId="0" xfId="0" applyNumberFormat="1" applyFont="1" applyAlignment="1">
      <alignment vertical="center"/>
    </xf>
    <xf numFmtId="0" fontId="11" fillId="0" borderId="0" xfId="0" applyFont="1" applyAlignment="1">
      <alignment vertical="center"/>
    </xf>
    <xf numFmtId="4" fontId="11" fillId="0" borderId="0" xfId="0" applyNumberFormat="1" applyFont="1" applyAlignment="1">
      <alignment horizontal="center" vertical="center"/>
    </xf>
    <xf numFmtId="164" fontId="11" fillId="0" borderId="0" xfId="0" applyNumberFormat="1" applyFont="1" applyAlignment="1">
      <alignment vertical="center"/>
    </xf>
    <xf numFmtId="0" fontId="11" fillId="0" borderId="0" xfId="0" applyFont="1" applyAlignment="1">
      <alignment vertical="top" wrapText="1"/>
    </xf>
    <xf numFmtId="0" fontId="11" fillId="0" borderId="0" xfId="0" applyFont="1" applyAlignment="1">
      <alignment horizontal="center" vertical="center"/>
    </xf>
    <xf numFmtId="4" fontId="11" fillId="0" borderId="0" xfId="0" applyNumberFormat="1" applyFont="1" applyAlignment="1">
      <alignment horizontal="left" vertical="center" wrapText="1"/>
    </xf>
    <xf numFmtId="0" fontId="8" fillId="0" borderId="0" xfId="0" applyFont="1" applyAlignment="1">
      <alignment horizontal="left" vertical="top" wrapText="1"/>
    </xf>
    <xf numFmtId="0" fontId="8" fillId="0" borderId="0" xfId="0" applyFont="1" applyAlignment="1">
      <alignment horizontal="left" vertical="center" wrapText="1"/>
    </xf>
    <xf numFmtId="0" fontId="11" fillId="0" borderId="0" xfId="0" applyFont="1" applyAlignment="1">
      <alignment horizontal="justify" vertical="top" readingOrder="1"/>
    </xf>
    <xf numFmtId="0" fontId="12" fillId="0" borderId="0" xfId="0" quotePrefix="1" applyFont="1" applyAlignment="1">
      <alignment horizontal="justify" vertical="top" readingOrder="1"/>
    </xf>
    <xf numFmtId="164" fontId="7" fillId="2" borderId="0" xfId="0" applyNumberFormat="1" applyFont="1" applyFill="1" applyAlignment="1">
      <alignment vertical="center"/>
    </xf>
    <xf numFmtId="49" fontId="6" fillId="2" borderId="0" xfId="0" applyNumberFormat="1" applyFont="1" applyFill="1" applyAlignment="1">
      <alignment vertical="center" wrapText="1"/>
    </xf>
    <xf numFmtId="4" fontId="6" fillId="2" borderId="0" xfId="0" applyNumberFormat="1" applyFont="1" applyFill="1" applyAlignment="1">
      <alignment vertical="center" wrapText="1"/>
    </xf>
    <xf numFmtId="164" fontId="6" fillId="2" borderId="0" xfId="0" applyNumberFormat="1" applyFont="1" applyFill="1" applyAlignment="1">
      <alignment vertical="center" wrapText="1"/>
    </xf>
    <xf numFmtId="4" fontId="6" fillId="2" borderId="0" xfId="0" applyNumberFormat="1" applyFont="1" applyFill="1" applyAlignment="1">
      <alignment vertical="center"/>
    </xf>
    <xf numFmtId="0" fontId="7" fillId="0" borderId="0" xfId="0" applyFont="1" applyAlignment="1">
      <alignment vertical="center"/>
    </xf>
    <xf numFmtId="0" fontId="11" fillId="0" borderId="0" xfId="0" applyFont="1" applyAlignment="1">
      <alignment horizontal="center" vertical="center" wrapText="1"/>
    </xf>
    <xf numFmtId="4" fontId="11" fillId="0" borderId="0" xfId="0" applyNumberFormat="1" applyFont="1" applyAlignment="1">
      <alignment horizontal="center" vertical="center" wrapText="1"/>
    </xf>
    <xf numFmtId="4" fontId="13" fillId="0" borderId="0" xfId="0" applyNumberFormat="1" applyFont="1" applyAlignment="1">
      <alignment horizontal="left" vertical="center" wrapText="1"/>
    </xf>
    <xf numFmtId="164" fontId="13" fillId="0" borderId="0" xfId="0" applyNumberFormat="1" applyFont="1" applyAlignment="1">
      <alignment vertical="center" wrapText="1"/>
    </xf>
    <xf numFmtId="4" fontId="13" fillId="0" borderId="0" xfId="0" applyNumberFormat="1" applyFont="1" applyAlignment="1">
      <alignment vertical="center" wrapText="1"/>
    </xf>
    <xf numFmtId="0" fontId="11" fillId="0" borderId="0" xfId="0" applyFont="1" applyAlignment="1">
      <alignment horizontal="justify" vertical="top" wrapText="1" readingOrder="1"/>
    </xf>
    <xf numFmtId="4" fontId="8" fillId="0" borderId="0" xfId="0" applyNumberFormat="1" applyFont="1" applyAlignment="1">
      <alignment horizontal="center"/>
    </xf>
    <xf numFmtId="4" fontId="8" fillId="0" borderId="0" xfId="0" applyNumberFormat="1" applyFont="1"/>
    <xf numFmtId="164" fontId="8" fillId="0" borderId="0" xfId="0" applyNumberFormat="1" applyFont="1"/>
    <xf numFmtId="164" fontId="8" fillId="0" borderId="0" xfId="0" applyNumberFormat="1" applyFont="1" applyAlignment="1">
      <alignment horizontal="center" vertical="center"/>
    </xf>
    <xf numFmtId="164" fontId="8" fillId="0" borderId="0" xfId="0" applyNumberFormat="1" applyFont="1" applyAlignment="1">
      <alignment horizontal="center" vertical="center"/>
    </xf>
    <xf numFmtId="49" fontId="11" fillId="0" borderId="0" xfId="0" applyNumberFormat="1" applyFont="1" applyAlignment="1">
      <alignment vertical="center" wrapText="1"/>
    </xf>
    <xf numFmtId="4" fontId="8" fillId="0" borderId="1" xfId="0" applyNumberFormat="1" applyFont="1" applyBorder="1" applyAlignment="1">
      <alignment horizontal="center" vertical="top"/>
    </xf>
    <xf numFmtId="4" fontId="8" fillId="0" borderId="1" xfId="0" applyNumberFormat="1" applyFont="1" applyBorder="1" applyAlignment="1">
      <alignment vertical="center"/>
    </xf>
    <xf numFmtId="164" fontId="8" fillId="0" borderId="1" xfId="0" applyNumberFormat="1" applyFont="1" applyBorder="1" applyAlignment="1">
      <alignment vertical="center"/>
    </xf>
    <xf numFmtId="0" fontId="7" fillId="0" borderId="1" xfId="0" applyFont="1" applyBorder="1" applyAlignment="1">
      <alignment horizontal="center" vertical="top"/>
    </xf>
    <xf numFmtId="4" fontId="7" fillId="0" borderId="1" xfId="0" applyNumberFormat="1" applyFont="1" applyBorder="1" applyAlignment="1">
      <alignment vertical="center"/>
    </xf>
    <xf numFmtId="4" fontId="8" fillId="0" borderId="2" xfId="0" applyNumberFormat="1" applyFont="1" applyBorder="1" applyAlignment="1">
      <alignment horizontal="center" vertical="top"/>
    </xf>
    <xf numFmtId="4" fontId="8" fillId="0" borderId="2" xfId="0" applyNumberFormat="1" applyFont="1" applyBorder="1" applyAlignment="1">
      <alignment vertical="center"/>
    </xf>
    <xf numFmtId="164" fontId="8" fillId="0" borderId="2" xfId="0" applyNumberFormat="1" applyFont="1" applyBorder="1" applyAlignment="1">
      <alignment vertical="center"/>
    </xf>
    <xf numFmtId="0" fontId="14" fillId="0" borderId="0" xfId="0" applyFont="1" applyAlignment="1">
      <alignment horizontal="center" vertical="top"/>
    </xf>
    <xf numFmtId="4" fontId="14" fillId="0" borderId="0" xfId="0" applyNumberFormat="1" applyFont="1" applyAlignment="1">
      <alignment vertical="center"/>
    </xf>
    <xf numFmtId="164" fontId="14" fillId="0" borderId="0" xfId="0" applyNumberFormat="1" applyFont="1" applyAlignment="1">
      <alignment vertical="center"/>
    </xf>
    <xf numFmtId="0" fontId="14" fillId="0" borderId="0" xfId="0" applyFont="1" applyAlignment="1">
      <alignment vertical="center"/>
    </xf>
    <xf numFmtId="4" fontId="8" fillId="0" borderId="0" xfId="0" applyNumberFormat="1" applyFont="1" applyBorder="1" applyAlignment="1">
      <alignment vertical="center"/>
    </xf>
    <xf numFmtId="4" fontId="7" fillId="0" borderId="0" xfId="0" applyNumberFormat="1" applyFont="1" applyBorder="1" applyAlignment="1">
      <alignment vertical="center"/>
    </xf>
    <xf numFmtId="14" fontId="7" fillId="0" borderId="0" xfId="0" applyNumberFormat="1" applyFont="1" applyAlignment="1">
      <alignment horizontal="center" vertical="top"/>
    </xf>
    <xf numFmtId="14" fontId="7" fillId="0" borderId="0" xfId="0" applyNumberFormat="1" applyFont="1" applyAlignment="1">
      <alignment horizontal="right" vertical="top"/>
    </xf>
  </cellXfs>
  <cellStyles count="29">
    <cellStyle name="Hiperpovezava" xfId="7" builtinId="8" hidden="1"/>
    <cellStyle name="Hiperpovezava" xfId="9" builtinId="8" hidden="1"/>
    <cellStyle name="Hiperpovezava" xfId="11" builtinId="8" hidden="1"/>
    <cellStyle name="Hiperpovezava" xfId="13" builtinId="8" hidden="1"/>
    <cellStyle name="Hiperpovezava" xfId="15" builtinId="8" hidden="1"/>
    <cellStyle name="Hiperpovezava" xfId="17" builtinId="8" hidden="1"/>
    <cellStyle name="Hiperpovezava" xfId="19" builtinId="8" hidden="1"/>
    <cellStyle name="Hiperpovezava" xfId="21" builtinId="8" hidden="1"/>
    <cellStyle name="Hiperpovezava" xfId="23" builtinId="8" hidden="1"/>
    <cellStyle name="Hiperpovezava" xfId="25" builtinId="8" hidden="1"/>
    <cellStyle name="Hiperpovezava" xfId="27" builtinId="8" hidden="1"/>
    <cellStyle name="Navadno" xfId="0" builtinId="0"/>
    <cellStyle name="Navadno 2" xfId="1" xr:uid="{00000000-0005-0000-0000-00000C000000}"/>
    <cellStyle name="Navadno 2 2" xfId="3" xr:uid="{00000000-0005-0000-0000-00000D000000}"/>
    <cellStyle name="Navadno 3" xfId="4" xr:uid="{00000000-0005-0000-0000-00000E000000}"/>
    <cellStyle name="Navadno 4" xfId="2" xr:uid="{00000000-0005-0000-0000-00000F000000}"/>
    <cellStyle name="normal 2" xfId="5" xr:uid="{00000000-0005-0000-0000-000010000000}"/>
    <cellStyle name="Obiskana hiperpovezava" xfId="8" builtinId="9" hidden="1"/>
    <cellStyle name="Obiskana hiperpovezava" xfId="10" builtinId="9" hidden="1"/>
    <cellStyle name="Obiskana hiperpovezava" xfId="12" builtinId="9" hidden="1"/>
    <cellStyle name="Obiskana hiperpovezava" xfId="14" builtinId="9" hidden="1"/>
    <cellStyle name="Obiskana hiperpovezava" xfId="16" builtinId="9" hidden="1"/>
    <cellStyle name="Obiskana hiperpovezava" xfId="18" builtinId="9" hidden="1"/>
    <cellStyle name="Obiskana hiperpovezava" xfId="20" builtinId="9" hidden="1"/>
    <cellStyle name="Obiskana hiperpovezava" xfId="22" builtinId="9" hidden="1"/>
    <cellStyle name="Obiskana hiperpovezava" xfId="24" builtinId="9" hidden="1"/>
    <cellStyle name="Obiskana hiperpovezava" xfId="26" builtinId="9" hidden="1"/>
    <cellStyle name="Obiskana hiperpovezava" xfId="28" builtinId="9" hidden="1"/>
    <cellStyle name="Odstotek 2" xfId="6" xr:uid="{00000000-0005-0000-0000-00001C000000}"/>
  </cellStyles>
  <dxfs count="0"/>
  <tableStyles count="0" defaultTableStyle="TableStyleMedium2" defaultPivotStyle="PivotStyleLight16"/>
  <colors>
    <mruColors>
      <color rgb="FFFFFFCC"/>
      <color rgb="FF94B102"/>
      <color rgb="FF169B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212"/>
  <sheetViews>
    <sheetView tabSelected="1" view="pageBreakPreview" topLeftCell="A19" zoomScaleNormal="100" zoomScaleSheetLayoutView="100" workbookViewId="0">
      <selection activeCell="I25" sqref="I25"/>
    </sheetView>
  </sheetViews>
  <sheetFormatPr defaultColWidth="8.85546875" defaultRowHeight="15" x14ac:dyDescent="0.25"/>
  <cols>
    <col min="1" max="1" width="8.85546875" style="9" customWidth="1"/>
    <col min="2" max="2" width="50.7109375" style="3" customWidth="1"/>
    <col min="3" max="3" width="5.28515625" style="3" customWidth="1"/>
    <col min="4" max="4" width="9" style="3" bestFit="1" customWidth="1"/>
    <col min="5" max="5" width="10.7109375" style="12" customWidth="1"/>
    <col min="6" max="6" width="12.7109375" style="3" customWidth="1"/>
    <col min="7" max="7" width="13.42578125" style="3" customWidth="1"/>
    <col min="8" max="16384" width="8.85546875" style="5"/>
  </cols>
  <sheetData>
    <row r="2" spans="1:6" x14ac:dyDescent="0.25">
      <c r="A2" s="1"/>
      <c r="B2" s="2" t="s">
        <v>46</v>
      </c>
      <c r="C2" s="2"/>
      <c r="E2" s="4"/>
    </row>
    <row r="3" spans="1:6" x14ac:dyDescent="0.25">
      <c r="A3" s="1"/>
      <c r="B3" s="2"/>
      <c r="C3" s="2"/>
      <c r="E3" s="4"/>
    </row>
    <row r="4" spans="1:6" x14ac:dyDescent="0.25">
      <c r="A4" s="1"/>
      <c r="B4" s="6"/>
      <c r="C4" s="6"/>
      <c r="E4" s="4"/>
    </row>
    <row r="5" spans="1:6" x14ac:dyDescent="0.25">
      <c r="A5" s="1"/>
      <c r="B5" s="2" t="s">
        <v>70</v>
      </c>
      <c r="C5" s="2"/>
      <c r="E5" s="4"/>
    </row>
    <row r="6" spans="1:6" x14ac:dyDescent="0.25">
      <c r="A6" s="1"/>
      <c r="B6" s="3" t="s">
        <v>71</v>
      </c>
      <c r="E6" s="4"/>
    </row>
    <row r="7" spans="1:6" x14ac:dyDescent="0.25">
      <c r="A7" s="1"/>
      <c r="B7" s="3" t="s">
        <v>45</v>
      </c>
      <c r="D7" s="7"/>
      <c r="E7" s="4"/>
    </row>
    <row r="8" spans="1:6" x14ac:dyDescent="0.25">
      <c r="A8" s="1"/>
      <c r="D8" s="7"/>
      <c r="E8" s="4"/>
    </row>
    <row r="9" spans="1:6" x14ac:dyDescent="0.25">
      <c r="A9" s="1"/>
      <c r="D9" s="7"/>
      <c r="E9" s="4"/>
    </row>
    <row r="10" spans="1:6" x14ac:dyDescent="0.25">
      <c r="A10" s="1"/>
      <c r="B10" s="8" t="s">
        <v>39</v>
      </c>
      <c r="C10" s="8"/>
      <c r="D10" s="8"/>
      <c r="E10" s="8"/>
      <c r="F10" s="8"/>
    </row>
    <row r="11" spans="1:6" x14ac:dyDescent="0.25">
      <c r="A11" s="1"/>
      <c r="D11" s="7"/>
      <c r="E11" s="4"/>
    </row>
    <row r="12" spans="1:6" x14ac:dyDescent="0.25">
      <c r="A12" s="1"/>
      <c r="D12" s="7"/>
      <c r="E12" s="4"/>
    </row>
    <row r="13" spans="1:6" x14ac:dyDescent="0.25">
      <c r="B13" s="10"/>
      <c r="C13" s="10"/>
      <c r="D13" s="11"/>
    </row>
    <row r="14" spans="1:6" x14ac:dyDescent="0.25">
      <c r="B14" s="10"/>
      <c r="C14" s="10"/>
      <c r="D14" s="11"/>
    </row>
    <row r="15" spans="1:6" x14ac:dyDescent="0.25">
      <c r="B15" s="10"/>
      <c r="C15" s="10"/>
      <c r="D15" s="11"/>
    </row>
    <row r="16" spans="1:6" x14ac:dyDescent="0.25">
      <c r="B16" s="10"/>
      <c r="C16" s="10"/>
      <c r="D16" s="11"/>
    </row>
    <row r="17" spans="1:8" x14ac:dyDescent="0.25">
      <c r="B17" s="10"/>
      <c r="C17" s="10"/>
      <c r="D17" s="11"/>
    </row>
    <row r="18" spans="1:8" ht="30" x14ac:dyDescent="0.25">
      <c r="A18" s="13"/>
      <c r="B18" s="14" t="s">
        <v>92</v>
      </c>
      <c r="C18" s="14"/>
    </row>
    <row r="19" spans="1:8" x14ac:dyDescent="0.25">
      <c r="F19" s="15" t="s">
        <v>26</v>
      </c>
    </row>
    <row r="20" spans="1:8" ht="15.75" thickBot="1" x14ac:dyDescent="0.3">
      <c r="A20" s="9" t="s">
        <v>38</v>
      </c>
      <c r="B20" s="16" t="s">
        <v>6</v>
      </c>
      <c r="C20" s="16"/>
      <c r="D20" s="16"/>
      <c r="E20" s="17"/>
      <c r="F20" s="16">
        <f>F23+F24+F26+F28+F30+F33+F34+F35+F36+F38</f>
        <v>0</v>
      </c>
    </row>
    <row r="21" spans="1:8" ht="15.75" thickTop="1" x14ac:dyDescent="0.25">
      <c r="B21" s="2"/>
      <c r="C21" s="2"/>
      <c r="D21" s="2"/>
      <c r="E21" s="18"/>
      <c r="F21" s="2"/>
    </row>
    <row r="22" spans="1:8" ht="90" x14ac:dyDescent="0.25">
      <c r="A22" s="19" t="s">
        <v>2</v>
      </c>
      <c r="B22" s="20" t="s">
        <v>93</v>
      </c>
      <c r="C22" s="21"/>
      <c r="D22" s="10"/>
      <c r="H22" s="22"/>
    </row>
    <row r="23" spans="1:8" x14ac:dyDescent="0.25">
      <c r="A23" s="23" t="s">
        <v>51</v>
      </c>
      <c r="B23" s="20" t="s">
        <v>109</v>
      </c>
      <c r="C23" s="21" t="s">
        <v>3</v>
      </c>
      <c r="D23" s="10">
        <v>1</v>
      </c>
      <c r="F23" s="3">
        <f>E23</f>
        <v>0</v>
      </c>
      <c r="H23" s="22"/>
    </row>
    <row r="24" spans="1:8" x14ac:dyDescent="0.25">
      <c r="A24" s="23" t="s">
        <v>108</v>
      </c>
      <c r="B24" s="20" t="s">
        <v>110</v>
      </c>
      <c r="C24" s="21" t="s">
        <v>3</v>
      </c>
      <c r="D24" s="10">
        <v>1</v>
      </c>
      <c r="F24" s="3">
        <f>E24</f>
        <v>0</v>
      </c>
      <c r="H24" s="22"/>
    </row>
    <row r="25" spans="1:8" x14ac:dyDescent="0.25">
      <c r="A25" s="23"/>
      <c r="B25" s="20"/>
      <c r="C25" s="21"/>
      <c r="D25" s="10"/>
      <c r="H25" s="22"/>
    </row>
    <row r="26" spans="1:8" ht="47.45" customHeight="1" x14ac:dyDescent="0.25">
      <c r="A26" s="19" t="s">
        <v>8</v>
      </c>
      <c r="B26" s="24" t="s">
        <v>107</v>
      </c>
      <c r="C26" s="25" t="s">
        <v>50</v>
      </c>
      <c r="D26" s="26">
        <v>1</v>
      </c>
      <c r="E26" s="27"/>
      <c r="F26" s="3">
        <f>E26</f>
        <v>0</v>
      </c>
    </row>
    <row r="27" spans="1:8" x14ac:dyDescent="0.25">
      <c r="A27" s="23"/>
      <c r="B27" s="20"/>
      <c r="C27" s="21"/>
      <c r="D27" s="10"/>
      <c r="F27" s="85"/>
      <c r="H27" s="22"/>
    </row>
    <row r="28" spans="1:8" x14ac:dyDescent="0.25">
      <c r="A28" s="23" t="s">
        <v>9</v>
      </c>
      <c r="B28" s="28" t="s">
        <v>102</v>
      </c>
      <c r="C28" s="21" t="s">
        <v>13</v>
      </c>
      <c r="D28" s="3">
        <v>480</v>
      </c>
      <c r="F28" s="85">
        <f>E28*D28</f>
        <v>0</v>
      </c>
    </row>
    <row r="29" spans="1:8" x14ac:dyDescent="0.25">
      <c r="A29" s="23"/>
      <c r="B29" s="2"/>
      <c r="C29" s="29"/>
      <c r="D29" s="2"/>
      <c r="E29" s="18"/>
      <c r="F29" s="86"/>
    </row>
    <row r="30" spans="1:8" ht="30" x14ac:dyDescent="0.25">
      <c r="A30" s="23" t="s">
        <v>27</v>
      </c>
      <c r="B30" s="30" t="s">
        <v>103</v>
      </c>
      <c r="C30" s="21" t="s">
        <v>0</v>
      </c>
      <c r="D30" s="3">
        <v>24</v>
      </c>
      <c r="F30" s="3">
        <f>E30*D30</f>
        <v>0</v>
      </c>
    </row>
    <row r="31" spans="1:8" x14ac:dyDescent="0.25">
      <c r="A31" s="23"/>
      <c r="B31" s="2"/>
      <c r="C31" s="29"/>
      <c r="D31" s="2"/>
      <c r="E31" s="18"/>
      <c r="F31" s="2"/>
    </row>
    <row r="32" spans="1:8" ht="60" x14ac:dyDescent="0.25">
      <c r="A32" s="23" t="s">
        <v>53</v>
      </c>
      <c r="B32" s="24" t="s">
        <v>104</v>
      </c>
      <c r="C32" s="21"/>
      <c r="D32" s="10"/>
    </row>
    <row r="33" spans="1:6" x14ac:dyDescent="0.25">
      <c r="A33" s="23" t="s">
        <v>51</v>
      </c>
      <c r="B33" s="24" t="s">
        <v>47</v>
      </c>
      <c r="C33" s="25" t="s">
        <v>50</v>
      </c>
      <c r="D33" s="26">
        <v>1</v>
      </c>
      <c r="E33" s="27"/>
      <c r="F33" s="26">
        <f>E33</f>
        <v>0</v>
      </c>
    </row>
    <row r="34" spans="1:6" x14ac:dyDescent="0.25">
      <c r="A34" s="23" t="s">
        <v>62</v>
      </c>
      <c r="B34" s="24" t="s">
        <v>48</v>
      </c>
      <c r="C34" s="25" t="s">
        <v>50</v>
      </c>
      <c r="D34" s="26">
        <v>1</v>
      </c>
      <c r="E34" s="27"/>
      <c r="F34" s="26">
        <f>E34</f>
        <v>0</v>
      </c>
    </row>
    <row r="35" spans="1:6" x14ac:dyDescent="0.25">
      <c r="A35" s="23" t="s">
        <v>52</v>
      </c>
      <c r="B35" s="24" t="s">
        <v>49</v>
      </c>
      <c r="C35" s="25" t="s">
        <v>50</v>
      </c>
      <c r="D35" s="26">
        <v>1</v>
      </c>
      <c r="E35" s="27"/>
      <c r="F35" s="26">
        <f>E35</f>
        <v>0</v>
      </c>
    </row>
    <row r="36" spans="1:6" x14ac:dyDescent="0.25">
      <c r="A36" s="23" t="s">
        <v>94</v>
      </c>
      <c r="B36" s="24" t="s">
        <v>95</v>
      </c>
      <c r="C36" s="25" t="s">
        <v>50</v>
      </c>
      <c r="D36" s="26">
        <v>1</v>
      </c>
      <c r="E36" s="27"/>
      <c r="F36" s="26">
        <f>E36</f>
        <v>0</v>
      </c>
    </row>
    <row r="37" spans="1:6" x14ac:dyDescent="0.25">
      <c r="A37" s="23"/>
      <c r="B37" s="24"/>
      <c r="C37" s="25"/>
      <c r="D37" s="26"/>
      <c r="E37" s="27"/>
      <c r="F37" s="26"/>
    </row>
    <row r="38" spans="1:6" ht="60" x14ac:dyDescent="0.25">
      <c r="A38" s="23" t="s">
        <v>106</v>
      </c>
      <c r="B38" s="24" t="s">
        <v>105</v>
      </c>
      <c r="C38" s="25" t="s">
        <v>50</v>
      </c>
      <c r="D38" s="26">
        <v>1</v>
      </c>
      <c r="E38" s="27"/>
      <c r="F38" s="3">
        <f>E38</f>
        <v>0</v>
      </c>
    </row>
    <row r="39" spans="1:6" x14ac:dyDescent="0.25">
      <c r="A39" s="23"/>
      <c r="B39" s="20"/>
      <c r="C39" s="20"/>
      <c r="D39" s="10"/>
    </row>
    <row r="40" spans="1:6" x14ac:dyDescent="0.25">
      <c r="A40" s="9" t="s">
        <v>37</v>
      </c>
      <c r="B40" s="31" t="s">
        <v>54</v>
      </c>
      <c r="C40" s="31"/>
      <c r="D40" s="32"/>
      <c r="E40" s="33"/>
      <c r="F40" s="34">
        <f>F42+F44+F46+F48+F50+F52+F54+F56+F58</f>
        <v>0</v>
      </c>
    </row>
    <row r="41" spans="1:6" x14ac:dyDescent="0.25">
      <c r="B41" s="35"/>
      <c r="C41" s="35"/>
      <c r="F41" s="2"/>
    </row>
    <row r="42" spans="1:6" ht="60" x14ac:dyDescent="0.25">
      <c r="A42" s="9" t="s">
        <v>7</v>
      </c>
      <c r="B42" s="24" t="s">
        <v>55</v>
      </c>
      <c r="C42" s="25" t="s">
        <v>50</v>
      </c>
      <c r="D42" s="26">
        <v>6</v>
      </c>
      <c r="E42" s="27"/>
      <c r="F42" s="26">
        <f>D42*E42</f>
        <v>0</v>
      </c>
    </row>
    <row r="43" spans="1:6" x14ac:dyDescent="0.25">
      <c r="B43" s="36"/>
      <c r="C43" s="21"/>
    </row>
    <row r="44" spans="1:6" ht="60" x14ac:dyDescent="0.25">
      <c r="A44" s="9" t="s">
        <v>17</v>
      </c>
      <c r="B44" s="37" t="s">
        <v>58</v>
      </c>
      <c r="C44" s="25" t="s">
        <v>13</v>
      </c>
      <c r="D44" s="26">
        <f>25+118</f>
        <v>143</v>
      </c>
      <c r="E44" s="27"/>
      <c r="F44" s="26">
        <f>E44*D44</f>
        <v>0</v>
      </c>
    </row>
    <row r="45" spans="1:6" x14ac:dyDescent="0.25">
      <c r="B45" s="36"/>
      <c r="C45" s="21"/>
    </row>
    <row r="46" spans="1:6" ht="60" x14ac:dyDescent="0.25">
      <c r="A46" s="9" t="s">
        <v>18</v>
      </c>
      <c r="B46" s="24" t="s">
        <v>56</v>
      </c>
      <c r="C46" s="25" t="s">
        <v>13</v>
      </c>
      <c r="D46" s="26">
        <f>42+42+22+22</f>
        <v>128</v>
      </c>
      <c r="E46" s="27"/>
      <c r="F46" s="26">
        <f>E46*D46</f>
        <v>0</v>
      </c>
    </row>
    <row r="47" spans="1:6" x14ac:dyDescent="0.25">
      <c r="B47" s="36"/>
      <c r="C47" s="21"/>
    </row>
    <row r="48" spans="1:6" ht="75" x14ac:dyDescent="0.25">
      <c r="A48" s="9" t="s">
        <v>19</v>
      </c>
      <c r="B48" s="38" t="s">
        <v>57</v>
      </c>
      <c r="C48" s="25" t="s">
        <v>13</v>
      </c>
      <c r="D48" s="26">
        <v>128</v>
      </c>
      <c r="E48" s="27"/>
      <c r="F48" s="26">
        <f>E48*D48</f>
        <v>0</v>
      </c>
    </row>
    <row r="49" spans="1:7" x14ac:dyDescent="0.25">
      <c r="B49" s="36"/>
      <c r="C49" s="21"/>
    </row>
    <row r="50" spans="1:7" ht="45" x14ac:dyDescent="0.25">
      <c r="A50" s="9" t="s">
        <v>20</v>
      </c>
      <c r="B50" s="37" t="s">
        <v>59</v>
      </c>
      <c r="C50" s="25" t="s">
        <v>50</v>
      </c>
      <c r="D50" s="26">
        <v>2</v>
      </c>
      <c r="E50" s="27"/>
      <c r="F50" s="26">
        <f>E50*D50</f>
        <v>0</v>
      </c>
    </row>
    <row r="51" spans="1:7" x14ac:dyDescent="0.25">
      <c r="B51" s="36"/>
      <c r="C51" s="21"/>
    </row>
    <row r="52" spans="1:7" ht="45" x14ac:dyDescent="0.25">
      <c r="A52" s="9" t="s">
        <v>32</v>
      </c>
      <c r="B52" s="37" t="s">
        <v>96</v>
      </c>
      <c r="C52" s="25" t="s">
        <v>50</v>
      </c>
      <c r="D52" s="26">
        <v>15</v>
      </c>
      <c r="E52" s="27"/>
      <c r="F52" s="26">
        <f>E52*D52</f>
        <v>0</v>
      </c>
    </row>
    <row r="53" spans="1:7" x14ac:dyDescent="0.25">
      <c r="B53" s="36"/>
      <c r="C53" s="21"/>
    </row>
    <row r="54" spans="1:7" s="45" customFormat="1" ht="32.450000000000003" customHeight="1" x14ac:dyDescent="0.25">
      <c r="A54" s="39" t="s">
        <v>63</v>
      </c>
      <c r="B54" s="40" t="s">
        <v>165</v>
      </c>
      <c r="C54" s="41" t="s">
        <v>1</v>
      </c>
      <c r="D54" s="42">
        <v>1450</v>
      </c>
      <c r="E54" s="43"/>
      <c r="F54" s="42">
        <f>E54*D54</f>
        <v>0</v>
      </c>
      <c r="G54" s="44"/>
    </row>
    <row r="55" spans="1:7" s="45" customFormat="1" x14ac:dyDescent="0.25">
      <c r="A55" s="39"/>
      <c r="B55" s="36"/>
      <c r="C55" s="46"/>
      <c r="D55" s="44"/>
      <c r="E55" s="47"/>
      <c r="F55" s="44"/>
      <c r="G55" s="44"/>
    </row>
    <row r="56" spans="1:7" s="45" customFormat="1" ht="90" x14ac:dyDescent="0.25">
      <c r="A56" s="39" t="s">
        <v>64</v>
      </c>
      <c r="B56" s="48" t="s">
        <v>69</v>
      </c>
      <c r="C56" s="46" t="s">
        <v>1</v>
      </c>
      <c r="D56" s="49">
        <f>22*42</f>
        <v>924</v>
      </c>
      <c r="E56" s="47"/>
      <c r="F56" s="44">
        <f>E56*D56</f>
        <v>0</v>
      </c>
    </row>
    <row r="57" spans="1:7" s="45" customFormat="1" x14ac:dyDescent="0.25">
      <c r="A57" s="39"/>
      <c r="B57" s="48"/>
      <c r="C57" s="46"/>
      <c r="D57" s="49"/>
      <c r="E57" s="47"/>
      <c r="F57" s="44"/>
    </row>
    <row r="58" spans="1:7" s="45" customFormat="1" ht="60" x14ac:dyDescent="0.25">
      <c r="A58" s="39" t="s">
        <v>111</v>
      </c>
      <c r="B58" s="48" t="s">
        <v>112</v>
      </c>
      <c r="C58" s="46" t="s">
        <v>113</v>
      </c>
      <c r="D58" s="49">
        <v>390</v>
      </c>
      <c r="E58" s="47"/>
      <c r="F58" s="44">
        <f>E58*D58</f>
        <v>0</v>
      </c>
    </row>
    <row r="59" spans="1:7" x14ac:dyDescent="0.25">
      <c r="D59" s="50"/>
    </row>
    <row r="60" spans="1:7" x14ac:dyDescent="0.25">
      <c r="B60" s="3" t="s">
        <v>61</v>
      </c>
      <c r="D60" s="50"/>
    </row>
    <row r="61" spans="1:7" x14ac:dyDescent="0.25">
      <c r="A61" s="9" t="s">
        <v>73</v>
      </c>
      <c r="B61" s="31" t="s">
        <v>10</v>
      </c>
      <c r="C61" s="31"/>
      <c r="D61" s="32"/>
      <c r="E61" s="33"/>
      <c r="F61" s="34">
        <f>F66+F67+F68+F71+F72+F73+F76+F77+F78+F80+F82+F85++F88+F90</f>
        <v>0</v>
      </c>
    </row>
    <row r="62" spans="1:7" x14ac:dyDescent="0.25">
      <c r="B62" s="35"/>
      <c r="C62" s="35"/>
      <c r="F62" s="2"/>
    </row>
    <row r="63" spans="1:7" ht="105" x14ac:dyDescent="0.25">
      <c r="B63" s="51" t="s">
        <v>99</v>
      </c>
      <c r="C63" s="51"/>
      <c r="F63" s="2"/>
    </row>
    <row r="64" spans="1:7" x14ac:dyDescent="0.25">
      <c r="B64" s="51"/>
      <c r="C64" s="51"/>
      <c r="F64" s="2"/>
    </row>
    <row r="65" spans="1:6" ht="45" x14ac:dyDescent="0.25">
      <c r="A65" s="9" t="s">
        <v>74</v>
      </c>
      <c r="B65" s="28" t="s">
        <v>143</v>
      </c>
      <c r="C65" s="5"/>
      <c r="D65" s="5"/>
      <c r="E65" s="5"/>
      <c r="F65" s="5"/>
    </row>
    <row r="66" spans="1:6" x14ac:dyDescent="0.25">
      <c r="A66" s="87" t="s">
        <v>114</v>
      </c>
      <c r="B66" s="28" t="s">
        <v>116</v>
      </c>
      <c r="C66" s="21" t="s">
        <v>11</v>
      </c>
      <c r="D66" s="3">
        <v>1100</v>
      </c>
      <c r="F66" s="3">
        <f>E66*D66</f>
        <v>0</v>
      </c>
    </row>
    <row r="67" spans="1:6" ht="30" x14ac:dyDescent="0.25">
      <c r="A67" s="87" t="s">
        <v>115</v>
      </c>
      <c r="B67" s="28" t="s">
        <v>117</v>
      </c>
      <c r="C67" s="21" t="s">
        <v>11</v>
      </c>
      <c r="D67" s="3">
        <v>1100</v>
      </c>
      <c r="F67" s="3">
        <f>E67*D67</f>
        <v>0</v>
      </c>
    </row>
    <row r="68" spans="1:6" ht="30" x14ac:dyDescent="0.25">
      <c r="A68" s="9" t="s">
        <v>118</v>
      </c>
      <c r="B68" s="28" t="s">
        <v>97</v>
      </c>
      <c r="C68" s="21" t="s">
        <v>11</v>
      </c>
      <c r="D68" s="3">
        <v>1100</v>
      </c>
      <c r="F68" s="3">
        <f>E68*D68</f>
        <v>0</v>
      </c>
    </row>
    <row r="69" spans="1:6" x14ac:dyDescent="0.25">
      <c r="B69" s="51"/>
      <c r="C69" s="51"/>
      <c r="F69" s="2"/>
    </row>
    <row r="70" spans="1:6" ht="45" x14ac:dyDescent="0.25">
      <c r="A70" s="9" t="s">
        <v>75</v>
      </c>
      <c r="B70" s="28" t="s">
        <v>98</v>
      </c>
      <c r="C70" s="21"/>
    </row>
    <row r="71" spans="1:6" x14ac:dyDescent="0.25">
      <c r="A71" s="87" t="s">
        <v>121</v>
      </c>
      <c r="B71" s="28" t="s">
        <v>116</v>
      </c>
      <c r="C71" s="21" t="s">
        <v>11</v>
      </c>
      <c r="D71" s="3">
        <v>1450</v>
      </c>
      <c r="F71" s="3">
        <f>E71*D71</f>
        <v>0</v>
      </c>
    </row>
    <row r="72" spans="1:6" ht="30" x14ac:dyDescent="0.25">
      <c r="A72" s="87" t="s">
        <v>119</v>
      </c>
      <c r="B72" s="28" t="s">
        <v>117</v>
      </c>
      <c r="C72" s="21" t="s">
        <v>11</v>
      </c>
      <c r="D72" s="3">
        <v>1450</v>
      </c>
      <c r="F72" s="3">
        <f>E72*D72</f>
        <v>0</v>
      </c>
    </row>
    <row r="73" spans="1:6" ht="30" x14ac:dyDescent="0.25">
      <c r="A73" s="9" t="s">
        <v>120</v>
      </c>
      <c r="B73" s="28" t="s">
        <v>97</v>
      </c>
      <c r="C73" s="21" t="s">
        <v>11</v>
      </c>
      <c r="D73" s="3">
        <v>1450</v>
      </c>
      <c r="F73" s="3">
        <f>E73*D73</f>
        <v>0</v>
      </c>
    </row>
    <row r="74" spans="1:6" x14ac:dyDescent="0.25">
      <c r="B74" s="35"/>
      <c r="C74" s="21"/>
    </row>
    <row r="75" spans="1:6" ht="90" x14ac:dyDescent="0.25">
      <c r="A75" s="9" t="s">
        <v>76</v>
      </c>
      <c r="B75" s="30" t="s">
        <v>144</v>
      </c>
      <c r="C75" s="21"/>
    </row>
    <row r="76" spans="1:6" x14ac:dyDescent="0.25">
      <c r="A76" s="87" t="s">
        <v>145</v>
      </c>
      <c r="B76" s="28" t="s">
        <v>116</v>
      </c>
      <c r="C76" s="21" t="s">
        <v>11</v>
      </c>
      <c r="D76" s="3">
        <v>302</v>
      </c>
      <c r="F76" s="3">
        <f>E76*D76</f>
        <v>0</v>
      </c>
    </row>
    <row r="77" spans="1:6" ht="30" x14ac:dyDescent="0.25">
      <c r="A77" s="87" t="s">
        <v>146</v>
      </c>
      <c r="B77" s="28" t="s">
        <v>117</v>
      </c>
      <c r="C77" s="21" t="s">
        <v>11</v>
      </c>
      <c r="D77" s="3">
        <v>302</v>
      </c>
      <c r="F77" s="3">
        <f>E77*D77</f>
        <v>0</v>
      </c>
    </row>
    <row r="78" spans="1:6" ht="30" x14ac:dyDescent="0.25">
      <c r="A78" s="9" t="s">
        <v>147</v>
      </c>
      <c r="B78" s="28" t="s">
        <v>97</v>
      </c>
      <c r="C78" s="21" t="s">
        <v>11</v>
      </c>
      <c r="D78" s="3">
        <v>302</v>
      </c>
      <c r="F78" s="3">
        <f>E78*D78</f>
        <v>0</v>
      </c>
    </row>
    <row r="79" spans="1:6" x14ac:dyDescent="0.25">
      <c r="B79" s="35"/>
      <c r="C79" s="21"/>
    </row>
    <row r="80" spans="1:6" ht="75" x14ac:dyDescent="0.25">
      <c r="A80" s="9" t="s">
        <v>77</v>
      </c>
      <c r="B80" s="52" t="s">
        <v>162</v>
      </c>
      <c r="C80" s="21" t="s">
        <v>1</v>
      </c>
      <c r="D80" s="3">
        <v>7280</v>
      </c>
      <c r="F80" s="3">
        <f>E80*D80</f>
        <v>0</v>
      </c>
    </row>
    <row r="81" spans="1:6" x14ac:dyDescent="0.25">
      <c r="B81" s="52"/>
      <c r="C81" s="21"/>
    </row>
    <row r="82" spans="1:6" ht="45" x14ac:dyDescent="0.25">
      <c r="A82" s="9" t="s">
        <v>78</v>
      </c>
      <c r="B82" s="52" t="s">
        <v>150</v>
      </c>
      <c r="C82" s="21" t="s">
        <v>1</v>
      </c>
      <c r="D82" s="3">
        <v>577</v>
      </c>
      <c r="F82" s="3">
        <f>E82*D82</f>
        <v>0</v>
      </c>
    </row>
    <row r="83" spans="1:6" x14ac:dyDescent="0.25">
      <c r="B83" s="52"/>
      <c r="C83" s="21"/>
    </row>
    <row r="84" spans="1:6" ht="45" x14ac:dyDescent="0.25">
      <c r="A84" s="9" t="s">
        <v>79</v>
      </c>
      <c r="B84" s="53" t="s">
        <v>163</v>
      </c>
      <c r="C84" s="5"/>
      <c r="D84" s="5"/>
      <c r="E84" s="5"/>
      <c r="F84" s="5"/>
    </row>
    <row r="85" spans="1:6" ht="70.900000000000006" customHeight="1" x14ac:dyDescent="0.25">
      <c r="B85" s="54" t="s">
        <v>169</v>
      </c>
      <c r="C85" s="21" t="s">
        <v>1</v>
      </c>
      <c r="D85" s="3">
        <v>8825</v>
      </c>
      <c r="F85" s="3">
        <f>E85*D85</f>
        <v>0</v>
      </c>
    </row>
    <row r="86" spans="1:6" ht="19.149999999999999" customHeight="1" x14ac:dyDescent="0.25">
      <c r="B86" s="54"/>
      <c r="C86" s="21"/>
    </row>
    <row r="87" spans="1:6" ht="45" x14ac:dyDescent="0.25">
      <c r="A87" s="9" t="s">
        <v>100</v>
      </c>
      <c r="B87" s="53" t="s">
        <v>167</v>
      </c>
      <c r="C87" s="21"/>
    </row>
    <row r="88" spans="1:6" ht="75" x14ac:dyDescent="0.25">
      <c r="B88" s="54" t="s">
        <v>170</v>
      </c>
      <c r="C88" s="21" t="s">
        <v>1</v>
      </c>
      <c r="D88" s="3">
        <v>7270</v>
      </c>
      <c r="F88" s="3">
        <f>E88*D88</f>
        <v>0</v>
      </c>
    </row>
    <row r="89" spans="1:6" x14ac:dyDescent="0.25">
      <c r="B89" s="35"/>
      <c r="C89" s="21"/>
    </row>
    <row r="90" spans="1:6" ht="30" x14ac:dyDescent="0.25">
      <c r="A90" s="9" t="s">
        <v>148</v>
      </c>
      <c r="B90" s="53" t="s">
        <v>101</v>
      </c>
      <c r="C90" s="21" t="s">
        <v>3</v>
      </c>
      <c r="D90" s="3">
        <v>1</v>
      </c>
      <c r="F90" s="3">
        <f>E90*D90</f>
        <v>0</v>
      </c>
    </row>
    <row r="91" spans="1:6" x14ac:dyDescent="0.25">
      <c r="B91" s="35"/>
      <c r="C91" s="21"/>
    </row>
    <row r="92" spans="1:6" x14ac:dyDescent="0.25">
      <c r="A92" s="9" t="s">
        <v>80</v>
      </c>
      <c r="B92" s="34" t="s">
        <v>12</v>
      </c>
      <c r="C92" s="34"/>
      <c r="D92" s="32"/>
      <c r="E92" s="33"/>
      <c r="F92" s="34">
        <f>F94+F96+F98+F100+F102+F106+F107+F108+F110+F112+F114+F116+F120+F121+F122+F123+F124+F125</f>
        <v>0</v>
      </c>
    </row>
    <row r="93" spans="1:6" x14ac:dyDescent="0.25">
      <c r="B93" s="3" t="s">
        <v>12</v>
      </c>
    </row>
    <row r="94" spans="1:6" ht="105" x14ac:dyDescent="0.25">
      <c r="A94" s="9" t="s">
        <v>149</v>
      </c>
      <c r="B94" s="20" t="s">
        <v>122</v>
      </c>
      <c r="C94" s="21" t="s">
        <v>13</v>
      </c>
      <c r="D94" s="3">
        <v>1668</v>
      </c>
      <c r="F94" s="3">
        <f>E94*D94</f>
        <v>0</v>
      </c>
    </row>
    <row r="95" spans="1:6" x14ac:dyDescent="0.25">
      <c r="B95" s="20"/>
      <c r="C95" s="21"/>
    </row>
    <row r="96" spans="1:6" ht="111.6" customHeight="1" x14ac:dyDescent="0.25">
      <c r="A96" s="9" t="s">
        <v>81</v>
      </c>
      <c r="B96" s="20" t="s">
        <v>171</v>
      </c>
      <c r="C96" s="21" t="s">
        <v>13</v>
      </c>
      <c r="D96" s="3">
        <v>134</v>
      </c>
      <c r="F96" s="3">
        <f>E96*D96</f>
        <v>0</v>
      </c>
    </row>
    <row r="97" spans="1:6" ht="13.9" customHeight="1" x14ac:dyDescent="0.25">
      <c r="B97" s="20"/>
      <c r="C97" s="21"/>
    </row>
    <row r="98" spans="1:6" ht="56.45" customHeight="1" x14ac:dyDescent="0.25">
      <c r="A98" s="9" t="s">
        <v>82</v>
      </c>
      <c r="B98" s="20" t="s">
        <v>166</v>
      </c>
      <c r="C98" s="21" t="s">
        <v>11</v>
      </c>
      <c r="D98" s="3">
        <v>302</v>
      </c>
      <c r="F98" s="3">
        <f>E98*D98</f>
        <v>0</v>
      </c>
    </row>
    <row r="99" spans="1:6" ht="16.149999999999999" customHeight="1" x14ac:dyDescent="0.25">
      <c r="B99" s="20"/>
      <c r="C99" s="21"/>
    </row>
    <row r="100" spans="1:6" ht="60.6" customHeight="1" x14ac:dyDescent="0.25">
      <c r="A100" s="9" t="s">
        <v>83</v>
      </c>
      <c r="B100" s="20" t="s">
        <v>168</v>
      </c>
      <c r="C100" s="21" t="s">
        <v>11</v>
      </c>
      <c r="D100" s="3">
        <v>710</v>
      </c>
      <c r="F100" s="3">
        <f>E100*D100</f>
        <v>0</v>
      </c>
    </row>
    <row r="101" spans="1:6" x14ac:dyDescent="0.25">
      <c r="B101" s="20"/>
      <c r="C101" s="21"/>
    </row>
    <row r="102" spans="1:6" ht="30" x14ac:dyDescent="0.25">
      <c r="A102" s="9" t="s">
        <v>84</v>
      </c>
      <c r="B102" s="20" t="s">
        <v>123</v>
      </c>
      <c r="C102" s="21" t="s">
        <v>0</v>
      </c>
      <c r="D102" s="3">
        <v>26</v>
      </c>
      <c r="F102" s="3">
        <f>E102*D102</f>
        <v>0</v>
      </c>
    </row>
    <row r="103" spans="1:6" x14ac:dyDescent="0.25">
      <c r="B103" s="20"/>
      <c r="C103" s="21"/>
    </row>
    <row r="104" spans="1:6" ht="32.450000000000003" customHeight="1" x14ac:dyDescent="0.25">
      <c r="A104" s="9" t="s">
        <v>85</v>
      </c>
      <c r="B104" s="20" t="s">
        <v>124</v>
      </c>
      <c r="C104" s="21"/>
    </row>
    <row r="105" spans="1:6" ht="55.9" customHeight="1" x14ac:dyDescent="0.25">
      <c r="A105" s="87" t="s">
        <v>131</v>
      </c>
      <c r="B105" s="28" t="s">
        <v>125</v>
      </c>
      <c r="C105" s="21"/>
    </row>
    <row r="106" spans="1:6" ht="18" customHeight="1" x14ac:dyDescent="0.25">
      <c r="A106" s="88" t="s">
        <v>132</v>
      </c>
      <c r="B106" s="28" t="s">
        <v>116</v>
      </c>
      <c r="C106" s="21" t="s">
        <v>11</v>
      </c>
      <c r="D106" s="3">
        <v>95</v>
      </c>
      <c r="F106" s="3">
        <f>E106*D106</f>
        <v>0</v>
      </c>
    </row>
    <row r="107" spans="1:6" ht="15" customHeight="1" x14ac:dyDescent="0.25">
      <c r="A107" s="88" t="s">
        <v>133</v>
      </c>
      <c r="B107" s="28" t="s">
        <v>117</v>
      </c>
      <c r="C107" s="21" t="s">
        <v>11</v>
      </c>
      <c r="D107" s="3">
        <v>95</v>
      </c>
      <c r="F107" s="3">
        <f>E107*D107</f>
        <v>0</v>
      </c>
    </row>
    <row r="108" spans="1:6" ht="19.149999999999999" customHeight="1" x14ac:dyDescent="0.25">
      <c r="A108" s="88" t="s">
        <v>134</v>
      </c>
      <c r="B108" s="28" t="s">
        <v>97</v>
      </c>
      <c r="C108" s="21" t="s">
        <v>11</v>
      </c>
      <c r="D108" s="3">
        <v>95</v>
      </c>
      <c r="F108" s="3">
        <f>E108*D108</f>
        <v>0</v>
      </c>
    </row>
    <row r="109" spans="1:6" ht="16.899999999999999" customHeight="1" x14ac:dyDescent="0.25">
      <c r="A109" s="88"/>
      <c r="B109" s="28"/>
      <c r="C109" s="21"/>
    </row>
    <row r="110" spans="1:6" ht="30.6" customHeight="1" x14ac:dyDescent="0.25">
      <c r="A110" s="87" t="s">
        <v>135</v>
      </c>
      <c r="B110" s="28" t="s">
        <v>126</v>
      </c>
      <c r="C110" s="21" t="s">
        <v>0</v>
      </c>
      <c r="D110" s="3">
        <v>8</v>
      </c>
      <c r="F110" s="3">
        <f>E110*D110</f>
        <v>0</v>
      </c>
    </row>
    <row r="111" spans="1:6" ht="16.899999999999999" customHeight="1" x14ac:dyDescent="0.25">
      <c r="A111" s="87"/>
      <c r="B111" s="28"/>
      <c r="C111" s="21"/>
    </row>
    <row r="112" spans="1:6" ht="17.45" customHeight="1" x14ac:dyDescent="0.25">
      <c r="A112" s="9" t="s">
        <v>136</v>
      </c>
      <c r="B112" s="28" t="s">
        <v>127</v>
      </c>
      <c r="C112" s="21" t="s">
        <v>0</v>
      </c>
      <c r="D112" s="3">
        <v>4</v>
      </c>
      <c r="F112" s="3">
        <f>E112*D112</f>
        <v>0</v>
      </c>
    </row>
    <row r="113" spans="1:6" ht="17.45" customHeight="1" x14ac:dyDescent="0.25">
      <c r="B113" s="28"/>
      <c r="C113" s="21"/>
    </row>
    <row r="114" spans="1:6" ht="28.15" customHeight="1" x14ac:dyDescent="0.25">
      <c r="A114" s="9" t="s">
        <v>137</v>
      </c>
      <c r="B114" s="28" t="s">
        <v>128</v>
      </c>
      <c r="C114" s="21" t="s">
        <v>0</v>
      </c>
      <c r="D114" s="3">
        <v>4</v>
      </c>
      <c r="F114" s="3">
        <f>E114*D114</f>
        <v>0</v>
      </c>
    </row>
    <row r="115" spans="1:6" ht="14.45" customHeight="1" x14ac:dyDescent="0.25">
      <c r="B115" s="28"/>
      <c r="C115" s="21"/>
    </row>
    <row r="116" spans="1:6" ht="25.15" customHeight="1" x14ac:dyDescent="0.25">
      <c r="A116" s="9" t="s">
        <v>138</v>
      </c>
      <c r="B116" s="28" t="s">
        <v>129</v>
      </c>
      <c r="C116" s="21" t="s">
        <v>11</v>
      </c>
      <c r="D116" s="3">
        <v>83</v>
      </c>
      <c r="F116" s="3">
        <f>E116*D116</f>
        <v>0</v>
      </c>
    </row>
    <row r="117" spans="1:6" ht="12.6" customHeight="1" x14ac:dyDescent="0.25">
      <c r="B117" s="28"/>
      <c r="C117" s="21"/>
    </row>
    <row r="118" spans="1:6" ht="23.45" customHeight="1" x14ac:dyDescent="0.25">
      <c r="A118" s="9" t="s">
        <v>151</v>
      </c>
      <c r="B118" s="3" t="s">
        <v>130</v>
      </c>
      <c r="C118" s="21"/>
    </row>
    <row r="119" spans="1:6" ht="75" x14ac:dyDescent="0.25">
      <c r="A119" s="87" t="s">
        <v>152</v>
      </c>
      <c r="B119" s="28" t="s">
        <v>125</v>
      </c>
      <c r="C119" s="21"/>
    </row>
    <row r="120" spans="1:6" x14ac:dyDescent="0.25">
      <c r="A120" s="88" t="s">
        <v>153</v>
      </c>
      <c r="B120" s="28" t="s">
        <v>116</v>
      </c>
      <c r="C120" s="21" t="s">
        <v>11</v>
      </c>
      <c r="D120" s="3">
        <v>26</v>
      </c>
      <c r="F120" s="3">
        <f t="shared" ref="F120:F125" si="0">E120*D120</f>
        <v>0</v>
      </c>
    </row>
    <row r="121" spans="1:6" ht="30" x14ac:dyDescent="0.25">
      <c r="A121" s="88" t="s">
        <v>154</v>
      </c>
      <c r="B121" s="28" t="s">
        <v>117</v>
      </c>
      <c r="C121" s="21" t="s">
        <v>11</v>
      </c>
      <c r="D121" s="3">
        <v>26</v>
      </c>
      <c r="F121" s="3">
        <f t="shared" si="0"/>
        <v>0</v>
      </c>
    </row>
    <row r="122" spans="1:6" ht="30" x14ac:dyDescent="0.25">
      <c r="A122" s="88" t="s">
        <v>155</v>
      </c>
      <c r="B122" s="28" t="s">
        <v>97</v>
      </c>
      <c r="C122" s="21" t="s">
        <v>11</v>
      </c>
      <c r="D122" s="3">
        <v>26</v>
      </c>
      <c r="F122" s="3">
        <f t="shared" si="0"/>
        <v>0</v>
      </c>
    </row>
    <row r="123" spans="1:6" ht="45" x14ac:dyDescent="0.25">
      <c r="A123" s="87" t="s">
        <v>156</v>
      </c>
      <c r="B123" s="28" t="s">
        <v>139</v>
      </c>
      <c r="C123" s="21" t="s">
        <v>0</v>
      </c>
      <c r="D123" s="3">
        <v>4</v>
      </c>
      <c r="F123" s="3">
        <f t="shared" si="0"/>
        <v>0</v>
      </c>
    </row>
    <row r="124" spans="1:6" x14ac:dyDescent="0.25">
      <c r="A124" s="9" t="s">
        <v>157</v>
      </c>
      <c r="B124" s="28" t="s">
        <v>140</v>
      </c>
      <c r="C124" s="21" t="s">
        <v>0</v>
      </c>
      <c r="D124" s="3">
        <v>4</v>
      </c>
      <c r="F124" s="3">
        <f t="shared" si="0"/>
        <v>0</v>
      </c>
    </row>
    <row r="125" spans="1:6" ht="30" x14ac:dyDescent="0.25">
      <c r="A125" s="9" t="s">
        <v>158</v>
      </c>
      <c r="B125" s="28" t="s">
        <v>164</v>
      </c>
      <c r="C125" s="21" t="s">
        <v>11</v>
      </c>
      <c r="D125" s="3">
        <v>23</v>
      </c>
      <c r="F125" s="3">
        <f t="shared" si="0"/>
        <v>0</v>
      </c>
    </row>
    <row r="126" spans="1:6" x14ac:dyDescent="0.25">
      <c r="C126" s="21"/>
    </row>
    <row r="127" spans="1:6" ht="12" customHeight="1" x14ac:dyDescent="0.25">
      <c r="A127" s="9" t="s">
        <v>86</v>
      </c>
      <c r="B127" s="34" t="s">
        <v>21</v>
      </c>
      <c r="C127" s="34"/>
      <c r="D127" s="34"/>
      <c r="E127" s="55"/>
      <c r="F127" s="34">
        <f>SUM(F128:F128)</f>
        <v>0</v>
      </c>
    </row>
    <row r="128" spans="1:6" ht="60" x14ac:dyDescent="0.25">
      <c r="A128" s="9" t="s">
        <v>87</v>
      </c>
      <c r="B128" s="20" t="s">
        <v>72</v>
      </c>
      <c r="C128" s="21" t="s">
        <v>0</v>
      </c>
      <c r="D128" s="3">
        <v>30</v>
      </c>
      <c r="F128" s="3">
        <f>E128*D128</f>
        <v>0</v>
      </c>
    </row>
    <row r="130" spans="1:7" x14ac:dyDescent="0.25">
      <c r="A130" s="9" t="s">
        <v>33</v>
      </c>
      <c r="B130" s="34" t="s">
        <v>14</v>
      </c>
      <c r="C130" s="34"/>
      <c r="D130" s="32"/>
      <c r="E130" s="33"/>
      <c r="F130" s="34">
        <f>F131</f>
        <v>0</v>
      </c>
    </row>
    <row r="131" spans="1:7" ht="90" x14ac:dyDescent="0.25">
      <c r="A131" s="9" t="s">
        <v>22</v>
      </c>
      <c r="B131" s="40" t="s">
        <v>30</v>
      </c>
      <c r="C131" s="21" t="s">
        <v>13</v>
      </c>
      <c r="D131" s="10">
        <f>751.43+316</f>
        <v>1067.4299999999998</v>
      </c>
      <c r="F131" s="3">
        <f>E131*D131</f>
        <v>0</v>
      </c>
    </row>
    <row r="133" spans="1:7" x14ac:dyDescent="0.25">
      <c r="A133" s="9" t="s">
        <v>34</v>
      </c>
      <c r="B133" s="56" t="s">
        <v>15</v>
      </c>
      <c r="C133" s="56"/>
      <c r="D133" s="57"/>
      <c r="E133" s="58"/>
      <c r="F133" s="59">
        <f>F134+F136+F138</f>
        <v>0</v>
      </c>
    </row>
    <row r="134" spans="1:7" ht="150" x14ac:dyDescent="0.25">
      <c r="A134" s="9" t="s">
        <v>23</v>
      </c>
      <c r="B134" s="51" t="s">
        <v>159</v>
      </c>
      <c r="C134" s="21" t="s">
        <v>11</v>
      </c>
      <c r="D134" s="3">
        <v>1520</v>
      </c>
      <c r="F134" s="3">
        <f>E134*D134</f>
        <v>0</v>
      </c>
    </row>
    <row r="135" spans="1:7" x14ac:dyDescent="0.25">
      <c r="B135" s="35"/>
      <c r="C135" s="21"/>
    </row>
    <row r="136" spans="1:7" ht="150" x14ac:dyDescent="0.25">
      <c r="A136" s="9" t="s">
        <v>65</v>
      </c>
      <c r="B136" s="20" t="s">
        <v>43</v>
      </c>
      <c r="C136" s="21" t="s">
        <v>11</v>
      </c>
      <c r="D136" s="3">
        <v>300</v>
      </c>
      <c r="F136" s="3">
        <f>E136*D136</f>
        <v>0</v>
      </c>
    </row>
    <row r="137" spans="1:7" x14ac:dyDescent="0.25">
      <c r="B137" s="20"/>
      <c r="C137" s="21"/>
    </row>
    <row r="138" spans="1:7" ht="75" x14ac:dyDescent="0.25">
      <c r="A138" s="9" t="s">
        <v>141</v>
      </c>
      <c r="B138" s="20" t="s">
        <v>142</v>
      </c>
      <c r="C138" s="21" t="s">
        <v>1</v>
      </c>
      <c r="D138" s="3">
        <v>7050</v>
      </c>
      <c r="F138" s="3">
        <f>E138*D138</f>
        <v>0</v>
      </c>
    </row>
    <row r="139" spans="1:7" x14ac:dyDescent="0.25">
      <c r="B139" s="20"/>
      <c r="C139" s="21"/>
    </row>
    <row r="140" spans="1:7" x14ac:dyDescent="0.25">
      <c r="B140" s="20"/>
      <c r="C140" s="20"/>
    </row>
    <row r="141" spans="1:7" s="60" customFormat="1" x14ac:dyDescent="0.25">
      <c r="A141" s="9" t="s">
        <v>35</v>
      </c>
      <c r="B141" s="34" t="s">
        <v>5</v>
      </c>
      <c r="C141" s="34"/>
      <c r="D141" s="34"/>
      <c r="E141" s="55"/>
      <c r="F141" s="34">
        <f>F142</f>
        <v>0</v>
      </c>
      <c r="G141" s="2"/>
    </row>
    <row r="142" spans="1:7" ht="181.15" customHeight="1" x14ac:dyDescent="0.25">
      <c r="A142" s="9" t="s">
        <v>24</v>
      </c>
      <c r="B142" s="48" t="s">
        <v>160</v>
      </c>
      <c r="C142" s="61" t="s">
        <v>1</v>
      </c>
      <c r="D142" s="62">
        <v>6930</v>
      </c>
      <c r="E142" s="43"/>
      <c r="F142" s="3">
        <f>E142*D142</f>
        <v>0</v>
      </c>
    </row>
    <row r="143" spans="1:7" x14ac:dyDescent="0.25">
      <c r="B143" s="63"/>
      <c r="C143" s="63"/>
      <c r="D143" s="63"/>
      <c r="E143" s="64"/>
      <c r="F143" s="65"/>
    </row>
    <row r="144" spans="1:7" x14ac:dyDescent="0.25">
      <c r="A144" s="9" t="s">
        <v>36</v>
      </c>
      <c r="B144" s="34" t="s">
        <v>16</v>
      </c>
      <c r="C144" s="34"/>
      <c r="D144" s="32"/>
      <c r="E144" s="33"/>
      <c r="F144" s="34">
        <f>SUM(F145:F151)</f>
        <v>0</v>
      </c>
    </row>
    <row r="145" spans="1:15" ht="180" x14ac:dyDescent="0.25">
      <c r="A145" s="9" t="s">
        <v>25</v>
      </c>
      <c r="B145" s="66" t="s">
        <v>44</v>
      </c>
      <c r="C145" s="67" t="s">
        <v>0</v>
      </c>
      <c r="D145" s="68">
        <v>2</v>
      </c>
      <c r="E145" s="69"/>
      <c r="F145" s="68">
        <f>E145*D145</f>
        <v>0</v>
      </c>
    </row>
    <row r="146" spans="1:15" x14ac:dyDescent="0.25">
      <c r="C146" s="21"/>
    </row>
    <row r="147" spans="1:15" ht="75" x14ac:dyDescent="0.25">
      <c r="A147" s="9" t="s">
        <v>88</v>
      </c>
      <c r="B147" s="66" t="s">
        <v>40</v>
      </c>
      <c r="C147" s="21" t="s">
        <v>0</v>
      </c>
      <c r="D147" s="3">
        <v>4</v>
      </c>
      <c r="F147" s="3">
        <f>E147*D147</f>
        <v>0</v>
      </c>
    </row>
    <row r="148" spans="1:15" x14ac:dyDescent="0.25">
      <c r="C148" s="21"/>
    </row>
    <row r="149" spans="1:15" ht="135" x14ac:dyDescent="0.25">
      <c r="A149" s="9" t="s">
        <v>89</v>
      </c>
      <c r="B149" s="66" t="s">
        <v>42</v>
      </c>
      <c r="C149" s="67" t="s">
        <v>0</v>
      </c>
      <c r="D149" s="68">
        <v>2</v>
      </c>
      <c r="E149" s="69"/>
      <c r="F149" s="68">
        <f>E149*D149</f>
        <v>0</v>
      </c>
    </row>
    <row r="150" spans="1:15" x14ac:dyDescent="0.25">
      <c r="C150" s="21"/>
    </row>
    <row r="151" spans="1:15" ht="135" x14ac:dyDescent="0.25">
      <c r="A151" s="9" t="s">
        <v>90</v>
      </c>
      <c r="B151" s="66" t="s">
        <v>41</v>
      </c>
      <c r="C151" s="67" t="s">
        <v>0</v>
      </c>
      <c r="D151" s="68">
        <v>1</v>
      </c>
      <c r="E151" s="69"/>
      <c r="F151" s="68">
        <f>E151*D151</f>
        <v>0</v>
      </c>
    </row>
    <row r="153" spans="1:15" x14ac:dyDescent="0.25">
      <c r="A153" s="9" t="s">
        <v>66</v>
      </c>
      <c r="B153" s="34" t="s">
        <v>31</v>
      </c>
      <c r="C153" s="34"/>
      <c r="D153" s="32"/>
      <c r="E153" s="33"/>
      <c r="F153" s="34">
        <f>SUM(F154:F154)</f>
        <v>0</v>
      </c>
    </row>
    <row r="154" spans="1:15" ht="231.75" customHeight="1" x14ac:dyDescent="0.25">
      <c r="A154" s="9" t="s">
        <v>67</v>
      </c>
      <c r="B154" s="66" t="s">
        <v>68</v>
      </c>
      <c r="C154" s="67" t="s">
        <v>13</v>
      </c>
      <c r="D154" s="68">
        <v>250</v>
      </c>
      <c r="E154" s="69"/>
      <c r="F154" s="68">
        <f>E154*D154</f>
        <v>0</v>
      </c>
    </row>
    <row r="156" spans="1:15" x14ac:dyDescent="0.25">
      <c r="B156" s="66"/>
      <c r="C156" s="67"/>
      <c r="D156" s="68"/>
      <c r="E156" s="69"/>
      <c r="F156" s="68"/>
    </row>
    <row r="157" spans="1:15" x14ac:dyDescent="0.25">
      <c r="B157" s="2" t="s">
        <v>4</v>
      </c>
      <c r="C157" s="2"/>
    </row>
    <row r="160" spans="1:15" x14ac:dyDescent="0.25">
      <c r="A160" s="9" t="s">
        <v>38</v>
      </c>
      <c r="B160" s="3" t="s">
        <v>161</v>
      </c>
      <c r="F160" s="3">
        <f>F20</f>
        <v>0</v>
      </c>
      <c r="H160" s="3"/>
      <c r="I160" s="3"/>
      <c r="J160" s="3"/>
      <c r="K160" s="3"/>
      <c r="L160" s="3"/>
      <c r="M160" s="3"/>
      <c r="N160" s="70"/>
      <c r="O160" s="70"/>
    </row>
    <row r="161" spans="1:15" x14ac:dyDescent="0.25">
      <c r="H161" s="3"/>
      <c r="I161" s="3"/>
      <c r="J161" s="3"/>
      <c r="K161" s="3"/>
      <c r="L161" s="3"/>
      <c r="M161" s="3"/>
      <c r="N161" s="71"/>
      <c r="O161" s="71"/>
    </row>
    <row r="162" spans="1:15" x14ac:dyDescent="0.25">
      <c r="A162" s="9" t="s">
        <v>37</v>
      </c>
      <c r="B162" s="3" t="s">
        <v>54</v>
      </c>
      <c r="F162" s="3">
        <f>F40</f>
        <v>0</v>
      </c>
      <c r="H162" s="3"/>
      <c r="I162" s="3"/>
      <c r="J162" s="3"/>
      <c r="K162" s="3"/>
      <c r="L162" s="3"/>
      <c r="M162" s="3"/>
      <c r="N162" s="71"/>
      <c r="O162" s="71"/>
    </row>
    <row r="163" spans="1:15" x14ac:dyDescent="0.25">
      <c r="H163" s="3"/>
      <c r="I163" s="3"/>
      <c r="J163" s="3"/>
      <c r="K163" s="3"/>
      <c r="L163" s="3"/>
      <c r="M163" s="3"/>
      <c r="N163" s="71"/>
      <c r="O163" s="71"/>
    </row>
    <row r="164" spans="1:15" x14ac:dyDescent="0.25">
      <c r="A164" s="9" t="s">
        <v>73</v>
      </c>
      <c r="B164" s="3" t="s">
        <v>60</v>
      </c>
      <c r="F164" s="3">
        <f>F61</f>
        <v>0</v>
      </c>
      <c r="H164" s="3"/>
      <c r="I164" s="3"/>
      <c r="J164" s="3"/>
      <c r="K164" s="3"/>
      <c r="L164" s="3"/>
      <c r="M164" s="3"/>
      <c r="N164" s="71"/>
      <c r="O164" s="71"/>
    </row>
    <row r="165" spans="1:15" x14ac:dyDescent="0.25">
      <c r="H165" s="3"/>
      <c r="I165" s="3"/>
      <c r="J165" s="3"/>
      <c r="K165" s="3"/>
      <c r="L165" s="3"/>
      <c r="M165" s="3"/>
      <c r="N165" s="71"/>
      <c r="O165" s="71"/>
    </row>
    <row r="166" spans="1:15" x14ac:dyDescent="0.25">
      <c r="A166" s="9" t="s">
        <v>80</v>
      </c>
      <c r="B166" s="3" t="s">
        <v>12</v>
      </c>
      <c r="F166" s="3">
        <f>F92</f>
        <v>0</v>
      </c>
      <c r="H166" s="3"/>
      <c r="I166" s="3"/>
      <c r="J166" s="3"/>
      <c r="K166" s="3"/>
      <c r="L166" s="3"/>
      <c r="M166" s="3"/>
      <c r="N166" s="71"/>
      <c r="O166" s="71"/>
    </row>
    <row r="167" spans="1:15" x14ac:dyDescent="0.25">
      <c r="H167" s="3"/>
      <c r="I167" s="3"/>
      <c r="J167" s="3"/>
      <c r="K167" s="3"/>
      <c r="L167" s="3"/>
      <c r="M167" s="3"/>
      <c r="N167" s="71"/>
      <c r="O167" s="71"/>
    </row>
    <row r="168" spans="1:15" x14ac:dyDescent="0.25">
      <c r="A168" s="9" t="s">
        <v>86</v>
      </c>
      <c r="B168" s="3" t="s">
        <v>21</v>
      </c>
      <c r="F168" s="3">
        <f>F127</f>
        <v>0</v>
      </c>
      <c r="H168" s="3"/>
      <c r="I168" s="3"/>
      <c r="J168" s="3"/>
      <c r="K168" s="3"/>
      <c r="L168" s="3"/>
      <c r="M168" s="3"/>
      <c r="N168" s="71"/>
      <c r="O168" s="71"/>
    </row>
    <row r="169" spans="1:15" x14ac:dyDescent="0.25">
      <c r="H169" s="3"/>
      <c r="I169" s="3"/>
      <c r="J169" s="3"/>
      <c r="K169" s="3"/>
      <c r="L169" s="3"/>
      <c r="M169" s="3"/>
      <c r="N169" s="71"/>
      <c r="O169" s="71"/>
    </row>
    <row r="170" spans="1:15" x14ac:dyDescent="0.25">
      <c r="A170" s="9" t="s">
        <v>33</v>
      </c>
      <c r="B170" s="3" t="s">
        <v>14</v>
      </c>
      <c r="F170" s="3">
        <f>F130</f>
        <v>0</v>
      </c>
      <c r="H170" s="3"/>
      <c r="I170" s="3"/>
      <c r="J170" s="3"/>
      <c r="K170" s="3"/>
      <c r="L170" s="3"/>
      <c r="M170" s="3"/>
      <c r="N170" s="71"/>
      <c r="O170" s="71"/>
    </row>
    <row r="171" spans="1:15" x14ac:dyDescent="0.25">
      <c r="H171" s="3"/>
      <c r="I171" s="3"/>
      <c r="J171" s="3"/>
      <c r="K171" s="3"/>
      <c r="L171" s="3"/>
      <c r="M171" s="3"/>
      <c r="N171" s="71"/>
      <c r="O171" s="71"/>
    </row>
    <row r="172" spans="1:15" x14ac:dyDescent="0.25">
      <c r="A172" s="9" t="s">
        <v>34</v>
      </c>
      <c r="B172" s="72" t="s">
        <v>15</v>
      </c>
      <c r="C172" s="72"/>
      <c r="F172" s="3">
        <f>F133</f>
        <v>0</v>
      </c>
      <c r="H172" s="3"/>
      <c r="I172" s="3"/>
      <c r="J172" s="3"/>
      <c r="K172" s="3"/>
      <c r="L172" s="3"/>
      <c r="M172" s="3"/>
      <c r="N172" s="71"/>
      <c r="O172" s="71"/>
    </row>
    <row r="173" spans="1:15" x14ac:dyDescent="0.25">
      <c r="H173" s="3"/>
      <c r="I173" s="3"/>
      <c r="J173" s="3"/>
      <c r="K173" s="3"/>
      <c r="L173" s="3"/>
      <c r="M173" s="3"/>
      <c r="N173" s="71"/>
      <c r="O173" s="71"/>
    </row>
    <row r="174" spans="1:15" x14ac:dyDescent="0.25">
      <c r="A174" s="9" t="s">
        <v>35</v>
      </c>
      <c r="B174" s="3" t="s">
        <v>5</v>
      </c>
      <c r="F174" s="3">
        <f>F141</f>
        <v>0</v>
      </c>
      <c r="H174" s="3"/>
      <c r="I174" s="3"/>
      <c r="J174" s="3"/>
      <c r="K174" s="3"/>
      <c r="L174" s="3"/>
      <c r="M174" s="3"/>
      <c r="N174" s="71"/>
      <c r="O174" s="71"/>
    </row>
    <row r="175" spans="1:15" x14ac:dyDescent="0.25">
      <c r="H175" s="3"/>
      <c r="I175" s="3"/>
      <c r="J175" s="3"/>
      <c r="K175" s="3"/>
      <c r="L175" s="3"/>
      <c r="M175" s="3"/>
      <c r="N175" s="71"/>
      <c r="O175" s="71"/>
    </row>
    <row r="176" spans="1:15" x14ac:dyDescent="0.25">
      <c r="A176" s="9" t="s">
        <v>36</v>
      </c>
      <c r="B176" s="3" t="s">
        <v>16</v>
      </c>
      <c r="F176" s="3">
        <f>F144</f>
        <v>0</v>
      </c>
      <c r="H176" s="3"/>
      <c r="I176" s="3"/>
      <c r="J176" s="3"/>
      <c r="K176" s="3"/>
      <c r="L176" s="3"/>
      <c r="M176" s="3"/>
      <c r="N176" s="71"/>
      <c r="O176" s="71"/>
    </row>
    <row r="177" spans="1:15" x14ac:dyDescent="0.25">
      <c r="H177" s="3"/>
      <c r="I177" s="3"/>
      <c r="J177" s="3"/>
      <c r="K177" s="3"/>
      <c r="L177" s="3"/>
      <c r="M177" s="3"/>
      <c r="N177" s="71"/>
      <c r="O177" s="71"/>
    </row>
    <row r="178" spans="1:15" x14ac:dyDescent="0.25">
      <c r="A178" s="9" t="s">
        <v>66</v>
      </c>
      <c r="B178" s="3" t="s">
        <v>31</v>
      </c>
      <c r="F178" s="3">
        <f>F153</f>
        <v>0</v>
      </c>
      <c r="H178" s="3"/>
      <c r="I178" s="3"/>
      <c r="J178" s="3"/>
      <c r="K178" s="3"/>
      <c r="L178" s="3"/>
      <c r="M178" s="3"/>
      <c r="N178" s="71"/>
      <c r="O178" s="71"/>
    </row>
    <row r="179" spans="1:15" x14ac:dyDescent="0.25">
      <c r="H179" s="3"/>
      <c r="I179" s="3"/>
      <c r="J179" s="3"/>
      <c r="K179" s="3"/>
      <c r="L179" s="3"/>
      <c r="M179" s="3"/>
      <c r="N179" s="71"/>
      <c r="O179" s="71"/>
    </row>
    <row r="180" spans="1:15" x14ac:dyDescent="0.25">
      <c r="H180" s="3"/>
      <c r="I180" s="3"/>
      <c r="J180" s="3"/>
      <c r="K180" s="3"/>
      <c r="L180" s="3"/>
      <c r="M180" s="3"/>
      <c r="N180" s="71"/>
      <c r="O180" s="71"/>
    </row>
    <row r="181" spans="1:15" ht="15.75" thickBot="1" x14ac:dyDescent="0.3">
      <c r="A181" s="73"/>
      <c r="B181" s="74"/>
      <c r="C181" s="74"/>
      <c r="D181" s="74"/>
      <c r="E181" s="75"/>
      <c r="F181" s="74"/>
      <c r="H181" s="3"/>
      <c r="I181" s="3"/>
      <c r="J181" s="3"/>
      <c r="K181" s="3"/>
      <c r="L181" s="3"/>
      <c r="M181" s="3"/>
      <c r="N181" s="70"/>
      <c r="O181" s="70"/>
    </row>
    <row r="182" spans="1:15" ht="15.75" thickTop="1" x14ac:dyDescent="0.25">
      <c r="H182" s="3"/>
      <c r="I182" s="3"/>
      <c r="J182" s="3"/>
      <c r="K182" s="3"/>
      <c r="L182" s="3"/>
      <c r="M182" s="3"/>
      <c r="N182" s="71"/>
      <c r="O182" s="71"/>
    </row>
    <row r="183" spans="1:15" x14ac:dyDescent="0.25">
      <c r="B183" s="2" t="s">
        <v>91</v>
      </c>
      <c r="C183" s="2"/>
      <c r="D183" s="2"/>
      <c r="E183" s="18"/>
      <c r="F183" s="2">
        <f>SUM(F160:F181)</f>
        <v>0</v>
      </c>
      <c r="H183" s="3"/>
      <c r="I183" s="3"/>
      <c r="J183" s="3"/>
      <c r="K183" s="3"/>
      <c r="L183" s="3"/>
      <c r="M183" s="3"/>
      <c r="N183" s="70"/>
      <c r="O183" s="70"/>
    </row>
    <row r="184" spans="1:15" ht="15.75" thickBot="1" x14ac:dyDescent="0.3">
      <c r="A184" s="76"/>
      <c r="B184" s="77"/>
      <c r="C184" s="77"/>
      <c r="D184" s="74"/>
      <c r="E184" s="75"/>
      <c r="F184" s="77"/>
    </row>
    <row r="185" spans="1:15" ht="15.75" thickTop="1" x14ac:dyDescent="0.25"/>
    <row r="186" spans="1:15" x14ac:dyDescent="0.25">
      <c r="B186" s="3" t="s">
        <v>29</v>
      </c>
      <c r="F186" s="3">
        <f>F183*0.22</f>
        <v>0</v>
      </c>
    </row>
    <row r="188" spans="1:15" x14ac:dyDescent="0.25">
      <c r="B188" s="2" t="s">
        <v>28</v>
      </c>
      <c r="C188" s="2"/>
      <c r="D188" s="2"/>
      <c r="E188" s="18"/>
      <c r="F188" s="2">
        <f>F183+F186</f>
        <v>0</v>
      </c>
    </row>
    <row r="189" spans="1:15" ht="15.75" thickBot="1" x14ac:dyDescent="0.3">
      <c r="A189" s="78"/>
      <c r="B189" s="79"/>
      <c r="C189" s="79"/>
      <c r="D189" s="79"/>
      <c r="E189" s="80"/>
      <c r="F189" s="79"/>
    </row>
    <row r="208" spans="2:3" x14ac:dyDescent="0.25">
      <c r="B208" s="2"/>
      <c r="C208" s="2"/>
    </row>
    <row r="210" spans="1:7" s="84" customFormat="1" x14ac:dyDescent="0.25">
      <c r="A210" s="81"/>
      <c r="B210" s="82"/>
      <c r="C210" s="82"/>
      <c r="D210" s="82"/>
      <c r="E210" s="83"/>
      <c r="F210" s="82"/>
      <c r="G210" s="82"/>
    </row>
    <row r="212" spans="1:7" x14ac:dyDescent="0.25">
      <c r="B212" s="11"/>
      <c r="C212" s="11"/>
    </row>
  </sheetData>
  <sheetProtection algorithmName="SHA-512" hashValue="QjrStIg/jxt7prra60BzXAhFC35aIQB0ER4d8wfMfUc9YZ8t26SEl5iM48qHu6dJQ82+N3dT82k43e1YdhaI2A==" saltValue="2yPqjjNgYJJ+zRU15pcHLg==" spinCount="100000" sheet="1" objects="1" scenarios="1"/>
  <mergeCells count="4">
    <mergeCell ref="B10:F10"/>
    <mergeCell ref="N183:O183"/>
    <mergeCell ref="N160:O160"/>
    <mergeCell ref="N181:O181"/>
  </mergeCells>
  <phoneticPr fontId="3" type="noConversion"/>
  <pageMargins left="0.25" right="0.25" top="0.75" bottom="0.75" header="0.3" footer="0.3"/>
  <pageSetup paperSize="9" orientation="portrait" r:id="rId1"/>
  <rowBreaks count="4" manualBreakCount="4">
    <brk id="126" max="5" man="1"/>
    <brk id="128" max="5" man="1"/>
    <brk id="139" max="5" man="1"/>
    <brk id="15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554687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55468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1</vt:i4>
      </vt:variant>
    </vt:vector>
  </HeadingPairs>
  <TitlesOfParts>
    <vt:vector size="4" baseType="lpstr">
      <vt:lpstr>List1</vt:lpstr>
      <vt:lpstr>List2</vt:lpstr>
      <vt:lpstr>List3</vt:lpstr>
      <vt:lpstr>List1!Področje_tiskanja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 Vardjan-Fitolab</dc:creator>
  <cp:lastModifiedBy>Aleš Goršek</cp:lastModifiedBy>
  <cp:lastPrinted>2025-04-17T05:38:59Z</cp:lastPrinted>
  <dcterms:created xsi:type="dcterms:W3CDTF">2014-04-06T08:24:48Z</dcterms:created>
  <dcterms:modified xsi:type="dcterms:W3CDTF">2025-07-09T05:15:29Z</dcterms:modified>
</cp:coreProperties>
</file>